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bookViews>
    <workbookView xWindow="0" yWindow="0" windowWidth="20490" windowHeight="7785" tabRatio="646" firstSheet="37" activeTab="40"/>
  </bookViews>
  <sheets>
    <sheet name="foxz" sheetId="15" state="veryHidden" r:id="rId1"/>
    <sheet name="SGV" sheetId="25" state="hidden" r:id="rId2"/>
    <sheet name="SGV_2" sheetId="26" state="veryHidden" r:id="rId3"/>
    <sheet name="SGV_3" sheetId="27" state="veryHidden" r:id="rId4"/>
    <sheet name="SGV_4" sheetId="28" state="veryHidden" r:id="rId5"/>
    <sheet name="SGV_5" sheetId="29" state="veryHidden" r:id="rId6"/>
    <sheet name="SGV_6" sheetId="30" state="veryHidden" r:id="rId7"/>
    <sheet name="SGV_7" sheetId="31" state="veryHidden" r:id="rId8"/>
    <sheet name="SGV_8" sheetId="32" state="veryHidden" r:id="rId9"/>
    <sheet name="SGV_9" sheetId="33" state="veryHidden" r:id="rId10"/>
    <sheet name="SGV_10" sheetId="34" state="veryHidden" r:id="rId11"/>
    <sheet name="SGV_11" sheetId="35" state="veryHidden" r:id="rId12"/>
    <sheet name="SGV_12" sheetId="36" state="veryHidden" r:id="rId13"/>
    <sheet name="SGV_13" sheetId="37" state="veryHidden" r:id="rId14"/>
    <sheet name="SGV_14" sheetId="38" state="veryHidden" r:id="rId15"/>
    <sheet name="SGV_15" sheetId="39" state="veryHidden" r:id="rId16"/>
    <sheet name="SGV_16" sheetId="40" state="veryHidden" r:id="rId17"/>
    <sheet name="SGV_17" sheetId="41" state="veryHidden" r:id="rId18"/>
    <sheet name="SGV_18" sheetId="42" state="veryHidden" r:id="rId19"/>
    <sheet name="SGV_19" sheetId="43" state="veryHidden" r:id="rId20"/>
    <sheet name="SGV_20" sheetId="44" state="veryHidden" r:id="rId21"/>
    <sheet name="SGV_21" sheetId="45" state="veryHidden" r:id="rId22"/>
    <sheet name="SGV_22" sheetId="46" state="veryHidden" r:id="rId23"/>
    <sheet name="SGV_23" sheetId="47" state="veryHidden" r:id="rId24"/>
    <sheet name="SGV_24" sheetId="48" state="veryHidden" r:id="rId25"/>
    <sheet name="SGV_25" sheetId="49" state="veryHidden" r:id="rId26"/>
    <sheet name="SGV_26" sheetId="50" state="veryHidden" r:id="rId27"/>
    <sheet name="SGV_27" sheetId="51" state="veryHidden" r:id="rId28"/>
    <sheet name="SGV_28" sheetId="52" state="veryHidden" r:id="rId29"/>
    <sheet name="SGV_29" sheetId="53" state="veryHidden" r:id="rId30"/>
    <sheet name="SGV_30" sheetId="54" state="veryHidden" r:id="rId31"/>
    <sheet name="SGV_31" sheetId="55" state="veryHidden" r:id="rId32"/>
    <sheet name="SGV_32" sheetId="56" state="veryHidden" r:id="rId33"/>
    <sheet name="SGV_33" sheetId="57" state="veryHidden" r:id="rId34"/>
    <sheet name="TB UBND tỉnh" sheetId="18" r:id="rId35"/>
    <sheet name="Kênh BĐ UBND tỉnh" sheetId="20" r:id="rId36"/>
    <sheet name="Kênh NĐ UBND tỉnh" sheetId="10" r:id="rId37"/>
    <sheet name="Kênh tưới UBND huyện" sheetId="11" r:id="rId38"/>
    <sheet name="Kênh tiêu UBND huyện" sheetId="12" r:id="rId39"/>
    <sheet name="Cống dưới đê UBND tỉnh" sheetId="23" r:id="rId40"/>
    <sheet name="Cống dưới đê UBND huyện" sheetId="24" r:id="rId41"/>
  </sheets>
  <definedNames>
    <definedName name="_xlnm.Print_Area" localSheetId="35">'Kênh BĐ UBND tỉnh'!$A$1:$I$403</definedName>
    <definedName name="_xlnm.Print_Area" localSheetId="34">'TB UBND tỉnh'!$A$1:$K$852</definedName>
    <definedName name="_xlnm.Print_Titles" localSheetId="35">'Kênh BĐ UBND tỉnh'!$4:$6</definedName>
    <definedName name="_xlnm.Print_Titles" localSheetId="36">'Kênh NĐ UBND tỉnh'!$4:$6</definedName>
    <definedName name="_xlnm.Print_Titles" localSheetId="38">'Kênh tiêu UBND huyện'!$4:$6</definedName>
    <definedName name="_xlnm.Print_Titles" localSheetId="37">'Kênh tưới UBND huyện'!$4:$5</definedName>
    <definedName name="_xlnm.Print_Titles" localSheetId="34">'TB UBND tỉnh'!$4:$5</definedName>
  </definedNames>
  <calcPr calcId="162913"/>
</workbook>
</file>

<file path=xl/calcChain.xml><?xml version="1.0" encoding="utf-8"?>
<calcChain xmlns="http://schemas.openxmlformats.org/spreadsheetml/2006/main">
  <c r="A10" i="20" l="1"/>
  <c r="A11" i="20" s="1"/>
  <c r="A12" i="20" s="1"/>
  <c r="A13" i="20" s="1"/>
  <c r="A14" i="20" s="1"/>
  <c r="F43" i="20" l="1"/>
  <c r="F24" i="20" l="1"/>
  <c r="F370" i="20"/>
  <c r="F297" i="20"/>
  <c r="G124" i="20" l="1"/>
  <c r="H124" i="20"/>
  <c r="F124" i="20"/>
  <c r="F338" i="20"/>
  <c r="H159" i="10" l="1"/>
  <c r="G230" i="10"/>
  <c r="F230" i="10"/>
  <c r="H208" i="10"/>
  <c r="G208" i="10"/>
  <c r="F208" i="10"/>
  <c r="H179" i="10"/>
  <c r="G179" i="10"/>
  <c r="F179" i="10"/>
  <c r="G159" i="10"/>
  <c r="F159" i="10"/>
  <c r="F158" i="10" s="1"/>
  <c r="H153" i="10"/>
  <c r="G153" i="10"/>
  <c r="F153" i="10"/>
  <c r="G150" i="10"/>
  <c r="H150" i="10"/>
  <c r="F150" i="10"/>
  <c r="G70" i="10"/>
  <c r="G143" i="10"/>
  <c r="H143" i="10"/>
  <c r="F143" i="10"/>
  <c r="H70" i="10"/>
  <c r="H106" i="10"/>
  <c r="G106" i="10"/>
  <c r="F106" i="10"/>
  <c r="F70" i="10"/>
  <c r="H15" i="10"/>
  <c r="H14" i="10" s="1"/>
  <c r="G15" i="10"/>
  <c r="F15" i="10"/>
  <c r="F14" i="10" s="1"/>
  <c r="G8" i="10"/>
  <c r="H8" i="10"/>
  <c r="G12" i="10"/>
  <c r="H12" i="10"/>
  <c r="F12" i="10"/>
  <c r="F8" i="10"/>
  <c r="H297" i="20"/>
  <c r="H338" i="20"/>
  <c r="H370" i="20"/>
  <c r="G370" i="20"/>
  <c r="G338" i="20"/>
  <c r="G313" i="20"/>
  <c r="H313" i="20"/>
  <c r="F313" i="20"/>
  <c r="G297" i="20"/>
  <c r="G282" i="20"/>
  <c r="H282" i="20"/>
  <c r="F282" i="20"/>
  <c r="H269" i="20"/>
  <c r="G269" i="20"/>
  <c r="G264" i="20"/>
  <c r="H264" i="20"/>
  <c r="F264" i="20"/>
  <c r="F181" i="20"/>
  <c r="F70" i="20"/>
  <c r="F15" i="20"/>
  <c r="F8" i="20"/>
  <c r="H70" i="20"/>
  <c r="G70" i="20"/>
  <c r="H43" i="20"/>
  <c r="G43" i="20"/>
  <c r="H24" i="20"/>
  <c r="G24" i="20"/>
  <c r="G15" i="20"/>
  <c r="G8" i="20"/>
  <c r="H7" i="10" l="1"/>
  <c r="F7" i="10"/>
  <c r="F149" i="10"/>
  <c r="G14" i="10"/>
  <c r="G7" i="10" s="1"/>
  <c r="G158" i="10"/>
  <c r="F281" i="20"/>
  <c r="G281" i="20"/>
  <c r="G263" i="20" s="1"/>
  <c r="F23" i="20"/>
  <c r="F7" i="20" s="1"/>
  <c r="H158" i="10"/>
  <c r="H281" i="20"/>
  <c r="H263" i="20" s="1"/>
  <c r="F547" i="18"/>
  <c r="F531" i="18"/>
  <c r="F170" i="18" l="1"/>
  <c r="F162" i="18"/>
  <c r="F274" i="20" l="1"/>
  <c r="F269" i="20" s="1"/>
  <c r="F263" i="20" s="1"/>
  <c r="H209" i="20"/>
  <c r="H181" i="20" s="1"/>
  <c r="H23" i="20" s="1"/>
  <c r="G209" i="20"/>
  <c r="G181" i="20" s="1"/>
  <c r="G23" i="20" s="1"/>
  <c r="G7" i="20" s="1"/>
  <c r="H16" i="20"/>
  <c r="H15" i="20" s="1"/>
  <c r="H9" i="20"/>
  <c r="H8" i="20" s="1"/>
  <c r="H7" i="20" l="1"/>
  <c r="H149" i="10"/>
  <c r="G149" i="10"/>
  <c r="F1055" i="12" l="1"/>
  <c r="F1054" i="12"/>
  <c r="F1053" i="12"/>
  <c r="F1050" i="12"/>
  <c r="F1049" i="12"/>
  <c r="F1046" i="12"/>
  <c r="F1045" i="12"/>
  <c r="F1044" i="12"/>
  <c r="F1043" i="12"/>
  <c r="F1042" i="12"/>
  <c r="F1041" i="12"/>
  <c r="F1039" i="12"/>
  <c r="F1038" i="12"/>
  <c r="F1037" i="12"/>
  <c r="F1036" i="12"/>
  <c r="F1035" i="12"/>
  <c r="F1034" i="12"/>
  <c r="F1033" i="12"/>
  <c r="F1014" i="12"/>
  <c r="F1013" i="12"/>
  <c r="F1012" i="12"/>
  <c r="F1011" i="12"/>
  <c r="F987" i="12"/>
  <c r="F982" i="12"/>
  <c r="F980" i="12"/>
  <c r="F2417" i="11"/>
  <c r="F2379" i="11"/>
  <c r="F2376" i="11"/>
  <c r="F2374" i="11"/>
  <c r="F2244" i="11"/>
  <c r="F2243" i="11"/>
  <c r="F2239" i="11"/>
  <c r="F2222" i="11"/>
  <c r="F2212" i="11"/>
  <c r="F2169" i="11"/>
  <c r="F2739" i="11"/>
  <c r="F2740" i="11"/>
  <c r="F2741" i="11"/>
  <c r="F2803" i="11"/>
  <c r="F1299" i="12" l="1"/>
  <c r="F2798" i="11"/>
  <c r="F2797" i="11"/>
  <c r="F1032" i="12" l="1"/>
  <c r="F1832" i="11" l="1"/>
</calcChain>
</file>

<file path=xl/sharedStrings.xml><?xml version="1.0" encoding="utf-8"?>
<sst xmlns="http://schemas.openxmlformats.org/spreadsheetml/2006/main" count="25425" uniqueCount="7607">
  <si>
    <t>TT</t>
  </si>
  <si>
    <t>Tên công trình</t>
  </si>
  <si>
    <t>A</t>
  </si>
  <si>
    <t>I</t>
  </si>
  <si>
    <t>tưới</t>
  </si>
  <si>
    <t>Kênh Bắc Kênh Vàng</t>
  </si>
  <si>
    <t>Kênh Nam Kênh Vàng</t>
  </si>
  <si>
    <t>II</t>
  </si>
  <si>
    <t>Xã Đại Đồng Thành</t>
  </si>
  <si>
    <t>Kênh B13</t>
  </si>
  <si>
    <t>Kênh B15</t>
  </si>
  <si>
    <t>Xã An Bình</t>
  </si>
  <si>
    <t>Kênh B17b</t>
  </si>
  <si>
    <t>Xã Mão Điền</t>
  </si>
  <si>
    <t>Xã Nguyệt Đức</t>
  </si>
  <si>
    <t>Kênh G14</t>
  </si>
  <si>
    <t>Xã Nghĩa Đạo</t>
  </si>
  <si>
    <t>Xã Đình Tổ</t>
  </si>
  <si>
    <t>Xã Đông Cứu</t>
  </si>
  <si>
    <t>Xã Giang Sơn</t>
  </si>
  <si>
    <t>Xã Xuân Lai</t>
  </si>
  <si>
    <t>Xã Đại Lai</t>
  </si>
  <si>
    <t>Xã Thái Bảo</t>
  </si>
  <si>
    <t>Xã Vạn Ninh</t>
  </si>
  <si>
    <t>Kênh B49b</t>
  </si>
  <si>
    <t>Xã Song Giang</t>
  </si>
  <si>
    <t>Xã Lâm Thao</t>
  </si>
  <si>
    <t>Xã Bình Định</t>
  </si>
  <si>
    <t>Xã Quảng Phú</t>
  </si>
  <si>
    <t>B</t>
  </si>
  <si>
    <t>Tiêu</t>
  </si>
  <si>
    <t>Đình Tổ, Trí Quả</t>
  </si>
  <si>
    <t>Kênh M2</t>
  </si>
  <si>
    <t>Kênh tiêu L6</t>
  </si>
  <si>
    <t>An Bình</t>
  </si>
  <si>
    <t>Ninh Xá</t>
  </si>
  <si>
    <t>Thanh Khương</t>
  </si>
  <si>
    <t>Sông Ngụ</t>
  </si>
  <si>
    <t>Sông Đoàn</t>
  </si>
  <si>
    <t>Xã Nhân Thắng</t>
  </si>
  <si>
    <t>Xã Bình Dương</t>
  </si>
  <si>
    <t>Kênh N1</t>
  </si>
  <si>
    <t>Kênh N9</t>
  </si>
  <si>
    <t>Xuân Lai, Nhân Thắng</t>
  </si>
  <si>
    <t>Thái Bảo, Nhân Thắng, Bình Dương</t>
  </si>
  <si>
    <t>Thái Bảo, Vạn Ninh, Bình Dương</t>
  </si>
  <si>
    <t>Kênh N43</t>
  </si>
  <si>
    <t>Vạn Ninh</t>
  </si>
  <si>
    <t>Kênh N45</t>
  </si>
  <si>
    <t>Cao Đức</t>
  </si>
  <si>
    <t>Kênh N49</t>
  </si>
  <si>
    <t>III</t>
  </si>
  <si>
    <t>Sông Bùi</t>
  </si>
  <si>
    <t>Sông Thứa Quảng Cầu</t>
  </si>
  <si>
    <t>Sông Tuần La Chợ Đò</t>
  </si>
  <si>
    <t>Sông Tràng Kỷ</t>
  </si>
  <si>
    <t>Sông Lường</t>
  </si>
  <si>
    <t>Sông Vòng</t>
  </si>
  <si>
    <t>Kênh Bắc</t>
  </si>
  <si>
    <t>Tưới</t>
  </si>
  <si>
    <t>Kênh tưới B4</t>
  </si>
  <si>
    <t>Kênh Nam</t>
  </si>
  <si>
    <t>Phường Đình Bảng</t>
  </si>
  <si>
    <t>Xã Hương Mạc</t>
  </si>
  <si>
    <t>Phường Châu Khê</t>
  </si>
  <si>
    <t>Kênh tiêu T4</t>
  </si>
  <si>
    <t>Kênh tiêu T6</t>
  </si>
  <si>
    <t>Phường Đồng Nguyên</t>
  </si>
  <si>
    <t>Kênh tiêu T9</t>
  </si>
  <si>
    <t>Kênh tiêu 6 Xã</t>
  </si>
  <si>
    <t>Tân Hồng, Đình Bảng, Tương Giang, Đồng Nguyên</t>
  </si>
  <si>
    <t>Kênh tiêu Phú Lâm</t>
  </si>
  <si>
    <t>Kênh tiêu Hương Mạc</t>
  </si>
  <si>
    <t>Kênh tiêu HP3</t>
  </si>
  <si>
    <t>Kênh tiêu Phù Khê I</t>
  </si>
  <si>
    <t>Kênh tiêu E3</t>
  </si>
  <si>
    <t>Phú Lâm</t>
  </si>
  <si>
    <t>Lạc Vệ</t>
  </si>
  <si>
    <t>Hán Quảng</t>
  </si>
  <si>
    <t>Hoài Thị</t>
  </si>
  <si>
    <t>Liên Bão</t>
  </si>
  <si>
    <t>Kênh Húc Nẻ</t>
  </si>
  <si>
    <t>Hoàn Sơn</t>
  </si>
  <si>
    <t>Hoài Thượng</t>
  </si>
  <si>
    <t>Hoài Trung</t>
  </si>
  <si>
    <t>C</t>
  </si>
  <si>
    <t>Kênh tiêu T1</t>
  </si>
  <si>
    <t>Kênh tiêu T2</t>
  </si>
  <si>
    <t>Kênh tiêu PL2</t>
  </si>
  <si>
    <t xml:space="preserve">Tam Tảo </t>
  </si>
  <si>
    <t>Kênh tiêu Tri Phương</t>
  </si>
  <si>
    <t>Kênh tiêu chính Tân Chi</t>
  </si>
  <si>
    <t>Kênh tiêu Tân Chi (T1)</t>
  </si>
  <si>
    <t>Kênh Trung Thủy nông</t>
  </si>
  <si>
    <t>V</t>
  </si>
  <si>
    <t>Tân Chi</t>
  </si>
  <si>
    <t>D</t>
  </si>
  <si>
    <t>Kênh tiêu Hàn Sỹ</t>
  </si>
  <si>
    <t>N9</t>
  </si>
  <si>
    <t>Kênh Kim Đôi</t>
  </si>
  <si>
    <t>Kênh tiêu HL20</t>
  </si>
  <si>
    <t>Kênh tiêu HL18</t>
  </si>
  <si>
    <t>Kênh tiêu Núi Rùa</t>
  </si>
  <si>
    <t>Kênh tiêu Và Trần</t>
  </si>
  <si>
    <t>Kênh tiêu Vũ Ninh</t>
  </si>
  <si>
    <t>Kênh Kim Đôi 1</t>
  </si>
  <si>
    <t>Kênh tiêu V5</t>
  </si>
  <si>
    <t>Vân Dương</t>
  </si>
  <si>
    <t>Đại Phúc</t>
  </si>
  <si>
    <t>Kênh tiêu H10</t>
  </si>
  <si>
    <t>Kênh tiêu Cổ Mễ</t>
  </si>
  <si>
    <t>Kênh tiêu XT1</t>
  </si>
  <si>
    <t>Kênh tiêu Đông Hữu Chấp</t>
  </si>
  <si>
    <t>Kênh tiêu Tây  Hữu Chấp</t>
  </si>
  <si>
    <t>IV</t>
  </si>
  <si>
    <t xml:space="preserve">Tưới  </t>
  </si>
  <si>
    <t>Xã Nhân Hòa</t>
  </si>
  <si>
    <t>Xã Phương Liễu</t>
  </si>
  <si>
    <t>Xã Bằng An</t>
  </si>
  <si>
    <t>Xã Việt Hùng</t>
  </si>
  <si>
    <t>Huyện Quế Võ</t>
  </si>
  <si>
    <t>Xã Cách Bi</t>
  </si>
  <si>
    <t>Xã Đào Viên</t>
  </si>
  <si>
    <t>Kênh Thái Hòa</t>
  </si>
  <si>
    <t>Xã Mộ Đạo</t>
  </si>
  <si>
    <t>Xã Chi Lăng</t>
  </si>
  <si>
    <t>Xã Châu Phong</t>
  </si>
  <si>
    <t>Xã Ngọc Xá</t>
  </si>
  <si>
    <t>Xã Phù Lãng</t>
  </si>
  <si>
    <t>Xã Phù Lương</t>
  </si>
  <si>
    <t>Xã Việt Thống</t>
  </si>
  <si>
    <t>Kênh tiêu Kim Đôi</t>
  </si>
  <si>
    <t>Kênh tiêu Kim Đôi 3</t>
  </si>
  <si>
    <t>Kênh tiêu Kim Đôi 7</t>
  </si>
  <si>
    <t>Kênh tiêu Kim Đôi 2</t>
  </si>
  <si>
    <t>Kênh Hiền lương 1</t>
  </si>
  <si>
    <t>Kênh tiêu Hiền lương 2</t>
  </si>
  <si>
    <t>Kênh tiêu Hiền lương 4</t>
  </si>
  <si>
    <t>Xã Bồng Lai</t>
  </si>
  <si>
    <t>Kênh tiêu Việt Thống</t>
  </si>
  <si>
    <t>Xã Quế Tân</t>
  </si>
  <si>
    <t>Kênh tiêu Châu Cầu</t>
  </si>
  <si>
    <t>Kênh tiêu Long Khê</t>
  </si>
  <si>
    <t>Xã Đức Long</t>
  </si>
  <si>
    <t>Xã Đông Tiến</t>
  </si>
  <si>
    <t>Xã Hòa Tiến</t>
  </si>
  <si>
    <t>Xã Tam Giang</t>
  </si>
  <si>
    <t>Xã Yên Trung</t>
  </si>
  <si>
    <t>Xã Văn Môn</t>
  </si>
  <si>
    <t>Xã Trung Nghĩa</t>
  </si>
  <si>
    <t>Xã Yên Phụ</t>
  </si>
  <si>
    <t>Kênh tưới Đồng Dọc</t>
  </si>
  <si>
    <t>Kênh tưới cho thôn Yên Hậu</t>
  </si>
  <si>
    <t>11,9</t>
  </si>
  <si>
    <t>Kênh tưới đi 76a</t>
  </si>
  <si>
    <t>6,7</t>
  </si>
  <si>
    <t>18,4</t>
  </si>
  <si>
    <t>10,1</t>
  </si>
  <si>
    <t>12,9</t>
  </si>
  <si>
    <t>Xã Đông Thọ</t>
  </si>
  <si>
    <t>Xã Dũng Liệt</t>
  </si>
  <si>
    <t>Đoạn kênh tiêu tự chảy ra sông Cầu</t>
  </si>
  <si>
    <t>Kênh tiêu V8</t>
  </si>
  <si>
    <t>Kênh tiêu Đồng Bạc</t>
  </si>
  <si>
    <t>2.1</t>
  </si>
  <si>
    <t>2.2</t>
  </si>
  <si>
    <t>3.1</t>
  </si>
  <si>
    <t>3.2</t>
  </si>
  <si>
    <t>5.4</t>
  </si>
  <si>
    <t>3.6</t>
  </si>
  <si>
    <t>3.8</t>
  </si>
  <si>
    <t>Kênh tiêu Kim Đôi 1</t>
  </si>
  <si>
    <t>Sông Đại Quảng Bình</t>
  </si>
  <si>
    <t>Sông Đồng Khởi</t>
  </si>
  <si>
    <t>Đại Đồng Thành, Đình Tổ</t>
  </si>
  <si>
    <t>Nông trường Tam Thiên Mẫu</t>
  </si>
  <si>
    <t>Đại Đồng Thành</t>
  </si>
  <si>
    <t>Kênh Bắc Như Quỳnh</t>
  </si>
  <si>
    <t>Sông Cầu Tu</t>
  </si>
  <si>
    <t>30.3</t>
  </si>
  <si>
    <t>Tên trạm bơm</t>
  </si>
  <si>
    <t>Trạm bơm tiêu</t>
  </si>
  <si>
    <t>Nội Duệ</t>
  </si>
  <si>
    <t>Rền</t>
  </si>
  <si>
    <t>Tri Phương</t>
  </si>
  <si>
    <t>Xuân Hội</t>
  </si>
  <si>
    <t>K5</t>
  </si>
  <si>
    <t>Tân Chi 2</t>
  </si>
  <si>
    <t>Phú Lâm 2</t>
  </si>
  <si>
    <t>Phú Lâm 1</t>
  </si>
  <si>
    <t>Tân Chi 1</t>
  </si>
  <si>
    <t>Yên Hậu</t>
  </si>
  <si>
    <t>Cầu Găng</t>
  </si>
  <si>
    <t>Lương Tân</t>
  </si>
  <si>
    <t>Đương Xá</t>
  </si>
  <si>
    <t>Phấn Động</t>
  </si>
  <si>
    <t xml:space="preserve">Vạn An </t>
  </si>
  <si>
    <t>Đặng Xá</t>
  </si>
  <si>
    <t>Bát Đàn</t>
  </si>
  <si>
    <t>Trung Nghĩa</t>
  </si>
  <si>
    <t>Đông Thọ 1</t>
  </si>
  <si>
    <t>Trung Ngân</t>
  </si>
  <si>
    <t>Vọng Nguyệt</t>
  </si>
  <si>
    <t>VI</t>
  </si>
  <si>
    <t>Xã Ngũ Thái</t>
  </si>
  <si>
    <t>Xã Song Liễu</t>
  </si>
  <si>
    <t>Xã Lãng Ngâm</t>
  </si>
  <si>
    <t>Xã Đại Bái</t>
  </si>
  <si>
    <t>Xã Phú Hòa</t>
  </si>
  <si>
    <t>Xã Trung Chính</t>
  </si>
  <si>
    <t>TB tưới tiêu kết hợp</t>
  </si>
  <si>
    <t>Phù Cầm (ngoài sông)</t>
  </si>
  <si>
    <t>Đông Thọ 2</t>
  </si>
  <si>
    <t>Thọ Đức (ngoài sông)</t>
  </si>
  <si>
    <t>XN Như Quỳnh</t>
  </si>
  <si>
    <t>Cấp kênh</t>
  </si>
  <si>
    <t>Kênh tưới Dốc cầu</t>
  </si>
  <si>
    <t>Kênh tưới Dốc cầu 1</t>
  </si>
  <si>
    <t>Kênh tưới Dốc cầu 2</t>
  </si>
  <si>
    <t>Kênh tưới Dốc cầu 4</t>
  </si>
  <si>
    <t>Kênh tưới Dốc cầu 3</t>
  </si>
  <si>
    <t>Kênh tưới Đồng Chõ 1</t>
  </si>
  <si>
    <t>Kênh tưới Đồng Chõ 2</t>
  </si>
  <si>
    <t>Kênh tưới Lấp cả</t>
  </si>
  <si>
    <t>Kênh tưới Lấp cả Đồng cũ</t>
  </si>
  <si>
    <t>Kênh tưới Lấp cả 1</t>
  </si>
  <si>
    <t>Kênh tưới Lấp cả 2</t>
  </si>
  <si>
    <t>Kênh tiêu HP3-1(Giàng Giàng)</t>
  </si>
  <si>
    <t>Kênh tiêu HP3-3(Xiên Hệ)</t>
  </si>
  <si>
    <t>Kênh tiêu HP3-5(Bút Hồ)</t>
  </si>
  <si>
    <t>Kênh tiêu HP3-7(Đồng Phán)</t>
  </si>
  <si>
    <t>Kênh tiêu HP1 (Đồng Chương)</t>
  </si>
  <si>
    <t>Kênh tiêu HP2 (Văn Chỉ)</t>
  </si>
  <si>
    <t>Kênh tiêu HP3-9 (Đồng Pheo)</t>
  </si>
  <si>
    <t>Kênh tiêu HP3-11 (Màn Giàng)</t>
  </si>
  <si>
    <t>Kênh tiêu HP2 (Cây Duối)</t>
  </si>
  <si>
    <t>Kim Thiều</t>
  </si>
  <si>
    <t>Kênh tiêu HP3-2 (Đồng Me)</t>
  </si>
  <si>
    <t>Kênh tiêu HP3-4 (Cửa Đình)</t>
  </si>
  <si>
    <t>Kênh tiêu HP4</t>
  </si>
  <si>
    <t>Kênh tiêu HP5</t>
  </si>
  <si>
    <t>Kênh tiêu Đồng Chõ 1</t>
  </si>
  <si>
    <t>Kênh tiêu Đồng Chõ 3</t>
  </si>
  <si>
    <t>Kênh tiêu Đồng chõ 2</t>
  </si>
  <si>
    <t>Kim Bảng</t>
  </si>
  <si>
    <t>Kênh Tiêu T4-1</t>
  </si>
  <si>
    <t>Kênh Tiêu T4-3</t>
  </si>
  <si>
    <t>Phù Lộc</t>
  </si>
  <si>
    <t>Rích gạo</t>
  </si>
  <si>
    <t>Doi Sóc</t>
  </si>
  <si>
    <t>Kênh tiêu VSIP 2-1</t>
  </si>
  <si>
    <t>Kênh tiêu VSIP 2-2</t>
  </si>
  <si>
    <t>Kênh tiêu VSIP 4</t>
  </si>
  <si>
    <t>Kênh tiêu Ao Quan- Sông Húc</t>
  </si>
  <si>
    <t>Doi Sóc, Rích Gạo, Phù Lộc</t>
  </si>
  <si>
    <t>Kênh cứng Dộc Đỗ N12-7</t>
  </si>
  <si>
    <t>Kênh Tiêu 6 Xã -1</t>
  </si>
  <si>
    <t>Kênh Tiêu 6 Xã -2</t>
  </si>
  <si>
    <t>Tân Hồng</t>
  </si>
  <si>
    <t>Kênh tiêu Cửa Ga T4-2</t>
  </si>
  <si>
    <t>GK</t>
  </si>
  <si>
    <t>Kênh từ TB Bờ Bắc đến nhánh 3 Trại Dâu , Trầm Viềng</t>
  </si>
  <si>
    <t>Kênh tưới đồng Man Mân, Am Chùa , Am Đình (nhánh 2)</t>
  </si>
  <si>
    <t>Kênh tưới Cạn 1, Cạn 2 (nhánh 1)</t>
  </si>
  <si>
    <t>Kênh tiêu Bà Bật ra Trịnh Xá Tả 1</t>
  </si>
  <si>
    <t>Kênh B2-10</t>
  </si>
  <si>
    <t>Kênh B2-10'</t>
  </si>
  <si>
    <t>*</t>
  </si>
  <si>
    <t>Kênh tiêu T7</t>
  </si>
  <si>
    <t>Kênh tiêu T8</t>
  </si>
  <si>
    <t>Kênh tiêu E1</t>
  </si>
  <si>
    <t>Kênh tiêu E5</t>
  </si>
  <si>
    <t>Đình cả</t>
  </si>
  <si>
    <t>Duệ Khánh</t>
  </si>
  <si>
    <t>Lộ Bao</t>
  </si>
  <si>
    <t>Lũng Giang</t>
  </si>
  <si>
    <t>Lũng Sơn</t>
  </si>
  <si>
    <t>Duệ Đông</t>
  </si>
  <si>
    <t>Vĩnh Phục</t>
  </si>
  <si>
    <t>Ân Phú</t>
  </si>
  <si>
    <t>Đông Phù</t>
  </si>
  <si>
    <t>Tam Tảo</t>
  </si>
  <si>
    <t>Kênh tưới tiêu kết hợp</t>
  </si>
  <si>
    <t>Giới Tế</t>
  </si>
  <si>
    <t>Thượng</t>
  </si>
  <si>
    <t>Trung</t>
  </si>
  <si>
    <t>Dương Húc</t>
  </si>
  <si>
    <t>Đại Thượng</t>
  </si>
  <si>
    <t>Đại Vi</t>
  </si>
  <si>
    <t>Đại Trung</t>
  </si>
  <si>
    <t>Đinh</t>
  </si>
  <si>
    <t>Lương + Giáo</t>
  </si>
  <si>
    <t>Cao Đình</t>
  </si>
  <si>
    <t>Long Văn</t>
  </si>
  <si>
    <t>Đại Tảo</t>
  </si>
  <si>
    <t>Long Khám</t>
  </si>
  <si>
    <t>Liên Ấp</t>
  </si>
  <si>
    <t>Đông Sơn</t>
  </si>
  <si>
    <t>Vân Khám</t>
  </si>
  <si>
    <t>Ngang Nội</t>
  </si>
  <si>
    <t>Ngang Kiều</t>
  </si>
  <si>
    <t>Na</t>
  </si>
  <si>
    <t>Nội Viên</t>
  </si>
  <si>
    <t>Nam Viên</t>
  </si>
  <si>
    <t>Trại Lúa</t>
  </si>
  <si>
    <t>Hộ Vệ</t>
  </si>
  <si>
    <t>An Động</t>
  </si>
  <si>
    <t>Hương Vân</t>
  </si>
  <si>
    <t>Chi Hồ</t>
  </si>
  <si>
    <t>Chi Đống</t>
  </si>
  <si>
    <t>Tư Chi</t>
  </si>
  <si>
    <t>Chi Trung</t>
  </si>
  <si>
    <t>Văn Trung</t>
  </si>
  <si>
    <t>Phúc Nghiêm</t>
  </si>
  <si>
    <t>Cổ Miếu</t>
  </si>
  <si>
    <t>Ngô Xá</t>
  </si>
  <si>
    <t>Vĩnh Phú</t>
  </si>
  <si>
    <t>Phật Tích</t>
  </si>
  <si>
    <t>Kênh Làng Đoài</t>
  </si>
  <si>
    <t>Nghĩa Chỉ</t>
  </si>
  <si>
    <t>Tử Lê</t>
  </si>
  <si>
    <t>Quảng Lãm</t>
  </si>
  <si>
    <t>Hán Đà</t>
  </si>
  <si>
    <t>Thị Thôn</t>
  </si>
  <si>
    <t>HUYỆN TIÊU DU</t>
  </si>
  <si>
    <t>Kênh tiêu Nam Hà</t>
  </si>
  <si>
    <t>Xã Đông tiến</t>
  </si>
  <si>
    <t>Kênh tưới 74a</t>
  </si>
  <si>
    <t>HUYỆN YÊN PHONG</t>
  </si>
  <si>
    <t>HTX  Xuân Hòa</t>
  </si>
  <si>
    <t xml:space="preserve">Kênh tiêu Xuân Hòa </t>
  </si>
  <si>
    <t>Kênh tiêu Yên Lâm</t>
  </si>
  <si>
    <t>Kênh tiêu Mao Lại</t>
  </si>
  <si>
    <t>Kênh tiêu Mao Dộc</t>
  </si>
  <si>
    <t xml:space="preserve">Tiêu </t>
  </si>
  <si>
    <t>Kênh tiêu HL 15</t>
  </si>
  <si>
    <t>Kênh TH6</t>
  </si>
  <si>
    <t>Kênh tiêu Tân Thịnh</t>
  </si>
  <si>
    <t>Kênh tiêu Cẩm tràng</t>
  </si>
  <si>
    <t>Kênh trạm bơm Bồ Gạo</t>
  </si>
  <si>
    <t>Kênh N46</t>
  </si>
  <si>
    <t>Kênh N49'</t>
  </si>
  <si>
    <t>Kênh phe hoa</t>
  </si>
  <si>
    <t>Kênh N47</t>
  </si>
  <si>
    <t>Kênh đồng sau</t>
  </si>
  <si>
    <t>Kênh N50</t>
  </si>
  <si>
    <t>Kênh tưới 10 đội</t>
  </si>
  <si>
    <t>Kênh tưới 10%</t>
  </si>
  <si>
    <t>Kênh bãi cát K0+700</t>
  </si>
  <si>
    <t>Kênh mỏ thường, đồng xong K1+100</t>
  </si>
  <si>
    <t>Kênh bắc đường 18 cũ</t>
  </si>
  <si>
    <t>Kênh đất ở, chuyển đổi</t>
  </si>
  <si>
    <t>Kênh tưới</t>
  </si>
  <si>
    <t>Nga Hoàng</t>
  </si>
  <si>
    <t>Phương Lưu</t>
  </si>
  <si>
    <t>Xuân ổ A</t>
  </si>
  <si>
    <t>Xuân ổ B</t>
  </si>
  <si>
    <t>Khả Lễ</t>
  </si>
  <si>
    <t>Bồ Sơn</t>
  </si>
  <si>
    <t>Khu Hoà Đình</t>
  </si>
  <si>
    <t>Hoà Đình</t>
  </si>
  <si>
    <t>Khu Sơn</t>
  </si>
  <si>
    <t>Khu Trần</t>
  </si>
  <si>
    <t>4.32</t>
  </si>
  <si>
    <t>2.88</t>
  </si>
  <si>
    <t>17.6</t>
  </si>
  <si>
    <t>Khu Ất</t>
  </si>
  <si>
    <t>13.10</t>
  </si>
  <si>
    <t>17.69</t>
  </si>
  <si>
    <t>Khu Tiên Xá</t>
  </si>
  <si>
    <t>22.09</t>
  </si>
  <si>
    <t>47.22</t>
  </si>
  <si>
    <t>tưới+tiêu</t>
  </si>
  <si>
    <t>Khu Quế Sơn</t>
  </si>
  <si>
    <t>Khu Tiền Ngoài</t>
  </si>
  <si>
    <t>Khu Thượng</t>
  </si>
  <si>
    <t>16.13</t>
  </si>
  <si>
    <t>Khu Đoài</t>
  </si>
  <si>
    <t>12.09</t>
  </si>
  <si>
    <t>5.7</t>
  </si>
  <si>
    <t>10.43</t>
  </si>
  <si>
    <t>3.94</t>
  </si>
  <si>
    <t>4.25</t>
  </si>
  <si>
    <t>Khu Đông</t>
  </si>
  <si>
    <t>2.0</t>
  </si>
  <si>
    <t>Ném Sơn</t>
  </si>
  <si>
    <t>Khu Ném Sơn</t>
  </si>
  <si>
    <t>Khu Tiền Trong</t>
  </si>
  <si>
    <t>20.5</t>
  </si>
  <si>
    <t>3+5</t>
  </si>
  <si>
    <t>Đồng Đông</t>
  </si>
  <si>
    <t xml:space="preserve">Đa Cấu </t>
  </si>
  <si>
    <t>HTX Môn Tự</t>
  </si>
  <si>
    <t>Kênh tưới Núi Rùa</t>
  </si>
  <si>
    <t>HTX Triều Thôn</t>
  </si>
  <si>
    <t xml:space="preserve">Thái Bảo, Sơn Đông </t>
  </si>
  <si>
    <t>Kênh tưới Trạm bơm</t>
  </si>
  <si>
    <t>Niềm Xá</t>
  </si>
  <si>
    <t>Khu Niềm Xá</t>
  </si>
  <si>
    <t>Khu Yên Mẫn</t>
  </si>
  <si>
    <t>Thượng Đồng</t>
  </si>
  <si>
    <t xml:space="preserve">Đương Xá 3 </t>
  </si>
  <si>
    <t>Thụ Ninh</t>
  </si>
  <si>
    <t>Thượng đồng</t>
  </si>
  <si>
    <t xml:space="preserve">Hữu Chấp </t>
  </si>
  <si>
    <t>Xuân Đồng</t>
  </si>
  <si>
    <t>Quả Cảm</t>
  </si>
  <si>
    <t>Đẩu Hàn</t>
  </si>
  <si>
    <t>Viêm Xá</t>
  </si>
  <si>
    <t>Xuân ái</t>
  </si>
  <si>
    <t>Xuân Viên</t>
  </si>
  <si>
    <t>13,4</t>
  </si>
  <si>
    <t>Hữu Chấp</t>
  </si>
  <si>
    <t>E</t>
  </si>
  <si>
    <t>TP. BẮC NINH</t>
  </si>
  <si>
    <t>F</t>
  </si>
  <si>
    <t>HUYỆN GIA BÌNH</t>
  </si>
  <si>
    <t>Kênh G5</t>
  </si>
  <si>
    <t>Sông Lai</t>
  </si>
  <si>
    <t>Kênh cửa quán lấy nước TB Nhân Thắng</t>
  </si>
  <si>
    <t>Kênh mả lả lấy nước TB Nhân Thắng</t>
  </si>
  <si>
    <t>Kênh tiêu Ngũ Chỉ ra sông Đoàn</t>
  </si>
  <si>
    <t>Kênh tiêu đồng Tháp ra sông Đoàn</t>
  </si>
  <si>
    <t>Kênh tiêu giáp trường LVT ra sông Đoàn</t>
  </si>
  <si>
    <t>Kênh Bắc - Long Biên</t>
  </si>
  <si>
    <t>Kênh B52</t>
  </si>
  <si>
    <t>Tiểu Than</t>
  </si>
  <si>
    <t>Kênh B52C1</t>
  </si>
  <si>
    <t>KênhB52C5</t>
  </si>
  <si>
    <t>Kênh B49</t>
  </si>
  <si>
    <t>Kênh B49-1</t>
  </si>
  <si>
    <t>Kênh B49-4</t>
  </si>
  <si>
    <t>Kênh B49-3</t>
  </si>
  <si>
    <t>Kênh B49-2</t>
  </si>
  <si>
    <t>Thọ Ninh</t>
  </si>
  <si>
    <t>Kênh B49-5</t>
  </si>
  <si>
    <t>Kênh B49-6</t>
  </si>
  <si>
    <t>Kênh B49-7</t>
  </si>
  <si>
    <t>Kênh B49-8</t>
  </si>
  <si>
    <t>Kênh B49-9</t>
  </si>
  <si>
    <t>Kênh B49b-1</t>
  </si>
  <si>
    <t>Kênh B49b-2</t>
  </si>
  <si>
    <t>Kênh tiêu Bên Đông-N49</t>
  </si>
  <si>
    <t>Kênh tiêu Bên Đông - N49</t>
  </si>
  <si>
    <t>Kênh B60c</t>
  </si>
  <si>
    <t>Mỹ Lộc</t>
  </si>
  <si>
    <t>Kênh B60c-1</t>
  </si>
  <si>
    <t>Kênh 60c-2</t>
  </si>
  <si>
    <t>Kênh B60c-3</t>
  </si>
  <si>
    <t>Kênh B58</t>
  </si>
  <si>
    <t>Kênh B58-1</t>
  </si>
  <si>
    <t>Kênh B58-2</t>
  </si>
  <si>
    <t>Kênh v/c Mỹ Lộc</t>
  </si>
  <si>
    <t>kênh B58a</t>
  </si>
  <si>
    <t>Kênh B58a-1</t>
  </si>
  <si>
    <t>Kênh B58a-2</t>
  </si>
  <si>
    <t>Kênh 55-3</t>
  </si>
  <si>
    <t>Kênh B56</t>
  </si>
  <si>
    <t>Kênh Phố</t>
  </si>
  <si>
    <t>Kênh B56-1</t>
  </si>
  <si>
    <t>Kênh B56-2</t>
  </si>
  <si>
    <t>Kênh B55a</t>
  </si>
  <si>
    <t>Kênh B55a-1</t>
  </si>
  <si>
    <t>Kênh B55a-2</t>
  </si>
  <si>
    <t>Kênh B54</t>
  </si>
  <si>
    <t>Kênh B54a</t>
  </si>
  <si>
    <t>Kênh B54a-1</t>
  </si>
  <si>
    <t>Kênh B55b</t>
  </si>
  <si>
    <t>Kênh B55b-1</t>
  </si>
  <si>
    <t>Kênh B55b-2</t>
  </si>
  <si>
    <t>Kênh B53</t>
  </si>
  <si>
    <t>Kênh B53-1</t>
  </si>
  <si>
    <t>Kênh B53-2</t>
  </si>
  <si>
    <t>Văn Than</t>
  </si>
  <si>
    <t>Kênh B53-4</t>
  </si>
  <si>
    <t>Kênh B53-5</t>
  </si>
  <si>
    <t>Đình Than</t>
  </si>
  <si>
    <t>Kênh B53-6</t>
  </si>
  <si>
    <t>Tân Tiến</t>
  </si>
  <si>
    <t>Kênh B51a</t>
  </si>
  <si>
    <t>Kênh B51a-1</t>
  </si>
  <si>
    <t>Kênh B51a-2</t>
  </si>
  <si>
    <t>Kênh B52a</t>
  </si>
  <si>
    <t>Kênh B25a-2</t>
  </si>
  <si>
    <t>Kênh B51</t>
  </si>
  <si>
    <t>Kênh B51-4</t>
  </si>
  <si>
    <t>Kênh B51b</t>
  </si>
  <si>
    <t>Kênh B51b-1</t>
  </si>
  <si>
    <t>KênhB41b-2</t>
  </si>
  <si>
    <t>Kênh B51c</t>
  </si>
  <si>
    <t>Kênh BV51c-1</t>
  </si>
  <si>
    <t>Kênh B51c-2</t>
  </si>
  <si>
    <t>Kênh B52b</t>
  </si>
  <si>
    <t>Kênh B52b-2</t>
  </si>
  <si>
    <t>Kênh B52b-4</t>
  </si>
  <si>
    <t>Kênh B52b-6</t>
  </si>
  <si>
    <t>G</t>
  </si>
  <si>
    <t>Kim Thao</t>
  </si>
  <si>
    <t>Thanh Gia</t>
  </si>
  <si>
    <t>Kênh G40</t>
  </si>
  <si>
    <t>Kênh G39d</t>
  </si>
  <si>
    <t>Kênh G41A</t>
  </si>
  <si>
    <t>Kênh G38D</t>
  </si>
  <si>
    <t>Kênh G41B2</t>
  </si>
  <si>
    <t>Kênh G41B</t>
  </si>
  <si>
    <t>Kênh G41A1</t>
  </si>
  <si>
    <t>Kênh G41A2</t>
  </si>
  <si>
    <t>Kênh G41A3</t>
  </si>
  <si>
    <t>Kênh G41C</t>
  </si>
  <si>
    <t>Kênh G41D</t>
  </si>
  <si>
    <t>Kênh G41B1</t>
  </si>
  <si>
    <t>Kênh G42A</t>
  </si>
  <si>
    <t>Kênh G42C</t>
  </si>
  <si>
    <t>Kênh G42B1</t>
  </si>
  <si>
    <t>Kênh G43</t>
  </si>
  <si>
    <t>Kênh G41D1</t>
  </si>
  <si>
    <t>Kênh G43A</t>
  </si>
  <si>
    <t>Kênh G42D</t>
  </si>
  <si>
    <t>Kênh G45</t>
  </si>
  <si>
    <t>Kênh G44</t>
  </si>
  <si>
    <t>Kênh G46</t>
  </si>
  <si>
    <t>Kênh G47</t>
  </si>
  <si>
    <t>Kênh G45A</t>
  </si>
  <si>
    <t>Kênh G48</t>
  </si>
  <si>
    <t>Lai Tê</t>
  </si>
  <si>
    <t>Trung Chinh</t>
  </si>
  <si>
    <t>Thiên Lộc</t>
  </si>
  <si>
    <t>Thiên Đức</t>
  </si>
  <si>
    <t>Đan Quế</t>
  </si>
  <si>
    <t>Thanh Dương</t>
  </si>
  <si>
    <t xml:space="preserve">Kênh tưới, tiêu do TB </t>
  </si>
  <si>
    <t xml:space="preserve"> Kênh chính TB Trình Khê</t>
  </si>
  <si>
    <t>Trình Khê</t>
  </si>
  <si>
    <t>Kênh B xứ đồng Rứa</t>
  </si>
  <si>
    <t>Kênh chính TB Đồng Khởi II</t>
  </si>
  <si>
    <t>Thiên Phúc</t>
  </si>
  <si>
    <t>Ấp Ngoài</t>
  </si>
  <si>
    <t>Ấp Dừa</t>
  </si>
  <si>
    <t>Kênh A xứ đồng Dương</t>
  </si>
  <si>
    <t>Đào Xá</t>
  </si>
  <si>
    <t>Kênh B xứ đồng Cửa Hàng</t>
  </si>
  <si>
    <t>Kênh tưới TB Trung Phú</t>
  </si>
  <si>
    <t xml:space="preserve"> Chung Chinh</t>
  </si>
  <si>
    <t xml:space="preserve"> Lai Đông 1</t>
  </si>
  <si>
    <t xml:space="preserve"> Lai Đông 2</t>
  </si>
  <si>
    <t>Lai Đông 2</t>
  </si>
  <si>
    <t xml:space="preserve"> Nghĩa La </t>
  </si>
  <si>
    <t>Kênh tưới tiêu 10</t>
  </si>
  <si>
    <t>Nghĩa La</t>
  </si>
  <si>
    <t>Kênh TB Tuần La 1</t>
  </si>
  <si>
    <t xml:space="preserve">Thôn Tuần La </t>
  </si>
  <si>
    <t>Kênh TB Tuần La 2</t>
  </si>
  <si>
    <t xml:space="preserve">Đào Xá </t>
  </si>
  <si>
    <t>Kênh ADB6</t>
  </si>
  <si>
    <t>Kênh ADB8</t>
  </si>
  <si>
    <t>Kênh tiêu chính TB Đồng Khởi 1</t>
  </si>
  <si>
    <t>Kênh tiêu chính TB Đồng Khởi II</t>
  </si>
  <si>
    <t>HTX Đan Quế</t>
  </si>
  <si>
    <t>Kênh tiêu Bắc Ấp Dừa</t>
  </si>
  <si>
    <t>Đào Xá + Đào Xuyên</t>
  </si>
  <si>
    <t>Kênh tiêu Nam Ấp Dừa</t>
  </si>
  <si>
    <t>Kênh M1</t>
  </si>
  <si>
    <t>Kênh M3</t>
  </si>
  <si>
    <t xml:space="preserve">Kênh M5 </t>
  </si>
  <si>
    <t>Kênh M6</t>
  </si>
  <si>
    <t>Kênh M4</t>
  </si>
  <si>
    <t>Kênh M8</t>
  </si>
  <si>
    <t>Kênh K1 giãn dân</t>
  </si>
  <si>
    <t>Kênh M10</t>
  </si>
  <si>
    <t>Kênh K1</t>
  </si>
  <si>
    <t xml:space="preserve">Kênh Đổi Nhị </t>
  </si>
  <si>
    <t>Kênh KH</t>
  </si>
  <si>
    <t>Kênh tiêu Cầu Đầm</t>
  </si>
  <si>
    <t>Kênh tiêu Đồng Thùng</t>
  </si>
  <si>
    <t>Kênh B65</t>
  </si>
  <si>
    <t>Kênh B59</t>
  </si>
  <si>
    <t>Kênh B59a</t>
  </si>
  <si>
    <t>Cáp Trên - Cáp Hạ</t>
  </si>
  <si>
    <t>Kênh B59b</t>
  </si>
  <si>
    <t>Kênh B60</t>
  </si>
  <si>
    <t>Kênh B60a</t>
  </si>
  <si>
    <t>Kênh B61-1</t>
  </si>
  <si>
    <t>Kênh B61-2</t>
  </si>
  <si>
    <t xml:space="preserve"> Cáp Trại - Cáp Hạ</t>
  </si>
  <si>
    <t>Kênh  tiêu ra cống Nghĩa Trang</t>
  </si>
  <si>
    <t>Kênh  tiêu ra cống Cửa Chùa</t>
  </si>
  <si>
    <t>Kênh  tiêu ra cống Bãi Rác</t>
  </si>
  <si>
    <t>Kênh  tiêu ra cống Cột Điện</t>
  </si>
  <si>
    <t>Cáp Trại- Cáp Hạ</t>
  </si>
  <si>
    <t>Kênh B60b</t>
  </si>
  <si>
    <t>Kênh B59c</t>
  </si>
  <si>
    <t>Kênh TB An trụ</t>
  </si>
  <si>
    <t>Kênh B57</t>
  </si>
  <si>
    <t>Kênh tiêu ra N51</t>
  </si>
  <si>
    <t>Kênh tiêu ra N49</t>
  </si>
  <si>
    <t>Kênh tiêu ra Sông Dâm</t>
  </si>
  <si>
    <t>Kênh Cửa Đình tiêu ra N51</t>
  </si>
  <si>
    <t>Kênh tiêu Đòng Thanh ra N49</t>
  </si>
  <si>
    <t>Kênh tiêu ra Sông Ngụ - Chợ Đò</t>
  </si>
  <si>
    <t>Kênh tiêu ra Tuần La - Chợ Đò</t>
  </si>
  <si>
    <t>Kênh tưới B66 - 8</t>
  </si>
  <si>
    <t>Kênh tưới B66 - 10</t>
  </si>
  <si>
    <t>Kênh tưới B66 - 12</t>
  </si>
  <si>
    <t>Kênh tưới B66 - 14</t>
  </si>
  <si>
    <t>Kênh tưới B66 - 16</t>
  </si>
  <si>
    <t>Kênh tưới B66 - 18</t>
  </si>
  <si>
    <t>HTX My Xuyên</t>
  </si>
  <si>
    <t>Kênh B68b</t>
  </si>
  <si>
    <t>Kênh B74</t>
  </si>
  <si>
    <t>Kênh tưới B72</t>
  </si>
  <si>
    <t>Kênh tiêu cửa Đình ra N53</t>
  </si>
  <si>
    <t>Kênh tiêu ra N55</t>
  </si>
  <si>
    <t xml:space="preserve">Kênh tiêu ra TB Mỹ Hương 3 </t>
  </si>
  <si>
    <t>HUYỆN LƯƠNG TÀI</t>
  </si>
  <si>
    <t>Kênh  NQ1</t>
  </si>
  <si>
    <t>Nhiêu Đậu</t>
  </si>
  <si>
    <t>Kênh NQ2</t>
  </si>
  <si>
    <t>Ngọc Quan</t>
  </si>
  <si>
    <t>Kênh NQ4</t>
  </si>
  <si>
    <t>Ngọc Khám</t>
  </si>
  <si>
    <t>Kênh B2</t>
  </si>
  <si>
    <t>Thái Trì</t>
  </si>
  <si>
    <t>Lâm Thao</t>
  </si>
  <si>
    <t>Kênh NQ6</t>
  </si>
  <si>
    <t>Tỉnh Ngô</t>
  </si>
  <si>
    <t>Kênh NQ5</t>
  </si>
  <si>
    <t>Ngô Phần</t>
  </si>
  <si>
    <t>Kênh NQ7b</t>
  </si>
  <si>
    <t>Kênh NQ10</t>
  </si>
  <si>
    <t>Kênh G27</t>
  </si>
  <si>
    <t>Cổ Lãm</t>
  </si>
  <si>
    <t>Kênh G25b</t>
  </si>
  <si>
    <t>Quảng Cầu</t>
  </si>
  <si>
    <t>Ngọc Trì</t>
  </si>
  <si>
    <t>Kênh tiêu Quảng Nạp</t>
  </si>
  <si>
    <t>Kênh tưới G27A</t>
  </si>
  <si>
    <t>Quảng Nạp</t>
  </si>
  <si>
    <t>Kênh tưới G27B</t>
  </si>
  <si>
    <t>Kênh tưới G28C</t>
  </si>
  <si>
    <t>Kênh tưới G28B</t>
  </si>
  <si>
    <t>Lĩnh Mai</t>
  </si>
  <si>
    <t>Kênh tưới G25B</t>
  </si>
  <si>
    <t>Kênh tưới G25C</t>
  </si>
  <si>
    <t>Kênh tưới G23</t>
  </si>
  <si>
    <t>Tuyên Bá</t>
  </si>
  <si>
    <t>Kênh tưới G24</t>
  </si>
  <si>
    <t>Kênh tưới G25A</t>
  </si>
  <si>
    <t>Kênh tưới G26B</t>
  </si>
  <si>
    <t>Kênh tưới G26A</t>
  </si>
  <si>
    <t xml:space="preserve">Quảng Bố </t>
  </si>
  <si>
    <t>Phú Thọ</t>
  </si>
  <si>
    <t>Kênh tiêu nông trang</t>
  </si>
  <si>
    <t>Kênh tiêu C8</t>
  </si>
  <si>
    <t>Kênh tiêu C10</t>
  </si>
  <si>
    <t>Kênh tiêu C12</t>
  </si>
  <si>
    <t>Kênh tiêu C6</t>
  </si>
  <si>
    <t xml:space="preserve"> Phú Thọ</t>
  </si>
  <si>
    <t xml:space="preserve">Lường Xá </t>
  </si>
  <si>
    <t>Kênh tiêu Nguyễn Viết Xuân</t>
  </si>
  <si>
    <t>Phú Lương</t>
  </si>
  <si>
    <t>Đông Hương</t>
  </si>
  <si>
    <t>Kim Đào</t>
  </si>
  <si>
    <t>Kênh tiêu Đ 5 Táo Đôi</t>
  </si>
  <si>
    <t>Giàng</t>
  </si>
  <si>
    <t>Kênh tiêu thôn Bùi</t>
  </si>
  <si>
    <t>Bùi</t>
  </si>
  <si>
    <t>Kênh tiêu thôn Giàng</t>
  </si>
  <si>
    <t>Kênh G31b</t>
  </si>
  <si>
    <t>Kênh G33</t>
  </si>
  <si>
    <t>Kênh G35</t>
  </si>
  <si>
    <t>Kênh G36</t>
  </si>
  <si>
    <t>Đạo Sử</t>
  </si>
  <si>
    <t>Tân Lãng</t>
  </si>
  <si>
    <t>Kênh tiêu về bể hút TB Bái Giang)</t>
  </si>
  <si>
    <t>Kênh tiêu TB Tử Nê 2</t>
  </si>
  <si>
    <t>Kênh tiêu TB Tử Nê 1</t>
  </si>
  <si>
    <t>H</t>
  </si>
  <si>
    <t xml:space="preserve"> Á Lữ </t>
  </si>
  <si>
    <t xml:space="preserve">Tư Thế + Trà Lâm </t>
  </si>
  <si>
    <t xml:space="preserve">Trà Lâm </t>
  </si>
  <si>
    <t xml:space="preserve">Tư Thế </t>
  </si>
  <si>
    <t xml:space="preserve">Văn Quan </t>
  </si>
  <si>
    <t xml:space="preserve">Phương Quan </t>
  </si>
  <si>
    <t>Tư Thế + Phương Quan</t>
  </si>
  <si>
    <t>107.5</t>
  </si>
  <si>
    <t xml:space="preserve">Đình Tổ + Trà Lâm </t>
  </si>
  <si>
    <t>Đại Trạch</t>
  </si>
  <si>
    <t xml:space="preserve">Bút Tháp </t>
  </si>
  <si>
    <t xml:space="preserve">Phú Mỹ </t>
  </si>
  <si>
    <t xml:space="preserve">Đại Trạch </t>
  </si>
  <si>
    <t>Đình Tổ</t>
  </si>
  <si>
    <t>Song Hồ</t>
  </si>
  <si>
    <t>Kênh tiêu Song Hồ</t>
  </si>
  <si>
    <t>Thị Trấn Hồ</t>
  </si>
  <si>
    <t xml:space="preserve">Bến Hồ </t>
  </si>
  <si>
    <t xml:space="preserve">Phố Hồ </t>
  </si>
  <si>
    <t xml:space="preserve">Lạc Thổ Bắc </t>
  </si>
  <si>
    <t>Lạc Thổ Bắc ồ</t>
  </si>
  <si>
    <t>Lạc Thổ Nam</t>
  </si>
  <si>
    <t>Lạc Thổ Bắc</t>
  </si>
  <si>
    <t>Chương Xá</t>
  </si>
  <si>
    <t>Thôn Cả</t>
  </si>
  <si>
    <t>Thôn Lẽ</t>
  </si>
  <si>
    <t>Ấp Đông Côi</t>
  </si>
  <si>
    <t>Kênh tiêu Gia Đông</t>
  </si>
  <si>
    <t>Kênh tiêu Khám</t>
  </si>
  <si>
    <t xml:space="preserve">Hoài Thượng + Mão Điền </t>
  </si>
  <si>
    <t xml:space="preserve">Hoài Thượng </t>
  </si>
  <si>
    <t>Trạm bơm 773</t>
  </si>
  <si>
    <t>Kênh B2a</t>
  </si>
  <si>
    <t>Mão Điền</t>
  </si>
  <si>
    <t>Kênh B2a-1</t>
  </si>
  <si>
    <t>Kênh B2a-2</t>
  </si>
  <si>
    <t>Kênh G2</t>
  </si>
  <si>
    <t>Kênh Đức Hiệp</t>
  </si>
  <si>
    <t>Kênh G6</t>
  </si>
  <si>
    <t>Kênh F5</t>
  </si>
  <si>
    <t>Kênh tiêu Đại Tự 1</t>
  </si>
  <si>
    <t>Kênh tiêu Đại Tự 2</t>
  </si>
  <si>
    <t xml:space="preserve">Kênh tiêu Khương Tự </t>
  </si>
  <si>
    <t xml:space="preserve">Thôn Yên Nhuế </t>
  </si>
  <si>
    <t>Thôn Yên Nhuế</t>
  </si>
  <si>
    <t xml:space="preserve">Thôn Đào Viên </t>
  </si>
  <si>
    <t xml:space="preserve">Thôn Điện Tiền </t>
  </si>
  <si>
    <t xml:space="preserve">Thôn Thư Đôi </t>
  </si>
  <si>
    <t>Thôn Điện Tiền</t>
  </si>
  <si>
    <t xml:space="preserve">Thôn Quán Tranh </t>
  </si>
  <si>
    <t xml:space="preserve">Thôn Kim Tháp </t>
  </si>
  <si>
    <t>Thôn Kim Tháp</t>
  </si>
  <si>
    <t xml:space="preserve">Thôn Lê Xá </t>
  </si>
  <si>
    <t>Kênh Trạm bơm Lê Xá</t>
  </si>
  <si>
    <t>Ninh Xá + Trạm Lộ</t>
  </si>
  <si>
    <t>Kênh G16 b</t>
  </si>
  <si>
    <t>Nghĩa Đạo</t>
  </si>
  <si>
    <t>Kênh G17 c</t>
  </si>
  <si>
    <t>Kênh G14 -2</t>
  </si>
  <si>
    <t xml:space="preserve">Thôn Yên Nho  </t>
  </si>
  <si>
    <t>Kênh G14 -4</t>
  </si>
  <si>
    <t xml:space="preserve">Thôn Yên Nho </t>
  </si>
  <si>
    <t>Kênh G14 -6</t>
  </si>
  <si>
    <t>Kênh G14 -8</t>
  </si>
  <si>
    <t>Kênh G14 -1</t>
  </si>
  <si>
    <t>Kênh G14 -3</t>
  </si>
  <si>
    <t>Kênh G14 -5</t>
  </si>
  <si>
    <t>Kênh G14 -7</t>
  </si>
  <si>
    <t>Kênh G14 -9</t>
  </si>
  <si>
    <t>Kênh G12</t>
  </si>
  <si>
    <t xml:space="preserve">Ngọc Khám - </t>
  </si>
  <si>
    <t xml:space="preserve">Ngọc Khám </t>
  </si>
  <si>
    <t xml:space="preserve">Thôn Ngọc Khám  </t>
  </si>
  <si>
    <t xml:space="preserve">Thôn Ngọc Khám - </t>
  </si>
  <si>
    <t xml:space="preserve">Thôn Ngọc Khám </t>
  </si>
  <si>
    <t xml:space="preserve">Thôn Tam Á </t>
  </si>
  <si>
    <t>C ty Tam Thiên Mẫu</t>
  </si>
  <si>
    <t>Tam Thiên Mẫu</t>
  </si>
  <si>
    <t>Kênh TB Đội 4</t>
  </si>
  <si>
    <t>Kênh tiêu Phù Khê I (Mả Trắng)</t>
  </si>
  <si>
    <t xml:space="preserve">Kênh Tiêu HP3 Đồng Gia </t>
  </si>
  <si>
    <t xml:space="preserve">Kênh tiêu Phù Khê II-3 </t>
  </si>
  <si>
    <t xml:space="preserve">Kênh tiêu Phù Khê II- 4 </t>
  </si>
  <si>
    <t xml:space="preserve">Kênh tiêu Phù Khê II- 5 </t>
  </si>
  <si>
    <t xml:space="preserve">Kênh tiêu Phù Khê II-1 </t>
  </si>
  <si>
    <t xml:space="preserve">Kênh tiêu Phù Khê II-2 </t>
  </si>
  <si>
    <t xml:space="preserve">Kênh tiêu HP1 </t>
  </si>
  <si>
    <t>Kênh tiêu HP2 (Cửa Đình)</t>
  </si>
  <si>
    <t>Kênh tiêu HP3-6</t>
  </si>
  <si>
    <t xml:space="preserve">Văn Trong </t>
  </si>
  <si>
    <t>Phú Dưới</t>
  </si>
  <si>
    <t>Phú Trên</t>
  </si>
  <si>
    <t>Duyện Dương</t>
  </si>
  <si>
    <t>Mỹ Duệ</t>
  </si>
  <si>
    <t xml:space="preserve">Bà Khê </t>
  </si>
  <si>
    <t>Trà Lâm</t>
  </si>
  <si>
    <t xml:space="preserve">Đồng Đông </t>
  </si>
  <si>
    <t xml:space="preserve">Đồng Văn </t>
  </si>
  <si>
    <t xml:space="preserve">Đồng Đoài </t>
  </si>
  <si>
    <t>Đình Bảng</t>
  </si>
  <si>
    <t>VII</t>
  </si>
  <si>
    <t>VIII</t>
  </si>
  <si>
    <t>Trạm bơm Cống Đá</t>
  </si>
  <si>
    <t>IX</t>
  </si>
  <si>
    <t>X</t>
  </si>
  <si>
    <t>XI</t>
  </si>
  <si>
    <t>Cảnh Hưng</t>
  </si>
  <si>
    <t>XII</t>
  </si>
  <si>
    <t>Xã Tam Đa</t>
  </si>
  <si>
    <t>Xã Thụy Hòa</t>
  </si>
  <si>
    <t>Xã Long Châu</t>
  </si>
  <si>
    <t>Thị Trấn Chờ</t>
  </si>
  <si>
    <t>XIII</t>
  </si>
  <si>
    <t>XIV</t>
  </si>
  <si>
    <t>Phường Vạn An</t>
  </si>
  <si>
    <t>Xã Yên Giả</t>
  </si>
  <si>
    <t>Xã Đại Xuân</t>
  </si>
  <si>
    <t>XV</t>
  </si>
  <si>
    <t>XVI</t>
  </si>
  <si>
    <t>Phường Võ Cường</t>
  </si>
  <si>
    <t>Phường Hạp Lĩnh</t>
  </si>
  <si>
    <t>Phường Khắc Niệm</t>
  </si>
  <si>
    <t>Xã Nam Sơn</t>
  </si>
  <si>
    <t>Phường Vũ Ninh</t>
  </si>
  <si>
    <t>Phường Kinh Bắc</t>
  </si>
  <si>
    <t>Phường Phong Khê</t>
  </si>
  <si>
    <t>Phường Vân Dương</t>
  </si>
  <si>
    <t>Phường Đại Phúc</t>
  </si>
  <si>
    <t>An Quang</t>
  </si>
  <si>
    <t>Ngăm Lương</t>
  </si>
  <si>
    <t>Ngăm Mạc</t>
  </si>
  <si>
    <t>Cứu Sơn</t>
  </si>
  <si>
    <t>Đông Cao</t>
  </si>
  <si>
    <t>Bảo Tháp</t>
  </si>
  <si>
    <t>Hiệp Sơn</t>
  </si>
  <si>
    <t>Thủ Pháp</t>
  </si>
  <si>
    <t>Lương Pháp</t>
  </si>
  <si>
    <t>Phú Dư</t>
  </si>
  <si>
    <t>Đỗ Xá</t>
  </si>
  <si>
    <t>Đổng Lâm</t>
  </si>
  <si>
    <t>Song Quỳnh</t>
  </si>
  <si>
    <t>Nội Phú</t>
  </si>
  <si>
    <t>Đông Bình</t>
  </si>
  <si>
    <t>Phú Ninh</t>
  </si>
  <si>
    <t>Đoan Bái</t>
  </si>
  <si>
    <t>Đại Bái</t>
  </si>
  <si>
    <t>Xuân Lai</t>
  </si>
  <si>
    <t>Định Cương</t>
  </si>
  <si>
    <t>Mỹ Thôn</t>
  </si>
  <si>
    <t>Vàng Thôn</t>
  </si>
  <si>
    <t>Ngô Thôn</t>
  </si>
  <si>
    <t>Định Mỗ</t>
  </si>
  <si>
    <t>Đại Lai</t>
  </si>
  <si>
    <t>Phương Triện</t>
  </si>
  <si>
    <t>Huề Đông</t>
  </si>
  <si>
    <t>Trung Thành</t>
  </si>
  <si>
    <t>Tân Hương</t>
  </si>
  <si>
    <t>Vạn Ty</t>
  </si>
  <si>
    <t>Cầu Đào</t>
  </si>
  <si>
    <t>Lê Lợi</t>
  </si>
  <si>
    <t>Ngô Cương</t>
  </si>
  <si>
    <t>Cẩm Xá</t>
  </si>
  <si>
    <t>Khoái Khê</t>
  </si>
  <si>
    <t>Hương Triện</t>
  </si>
  <si>
    <t>Bùng</t>
  </si>
  <si>
    <t>Đìa</t>
  </si>
  <si>
    <t>Phương Độ</t>
  </si>
  <si>
    <t>Lập Ái</t>
  </si>
  <si>
    <t>Cổ Thiết</t>
  </si>
  <si>
    <t>Du Tràng</t>
  </si>
  <si>
    <t>Hữu Ái</t>
  </si>
  <si>
    <t>Cao Thọ</t>
  </si>
  <si>
    <t>Xuân Dương</t>
  </si>
  <si>
    <t>Chính Thượng</t>
  </si>
  <si>
    <t>Xã Cao Đức</t>
  </si>
  <si>
    <t>Kết hợp</t>
  </si>
  <si>
    <t>Văn Ngoài</t>
  </si>
  <si>
    <t>Văn Trong</t>
  </si>
  <si>
    <t>Phương Mới</t>
  </si>
  <si>
    <t>Phương Thanh</t>
  </si>
  <si>
    <t>Hương Chi</t>
  </si>
  <si>
    <t>Tỳ Điện</t>
  </si>
  <si>
    <t>Ngọc Thượng</t>
  </si>
  <si>
    <t>Xã Tân Lãng</t>
  </si>
  <si>
    <t>Xã Trừng Xá</t>
  </si>
  <si>
    <t>Nhất Trai</t>
  </si>
  <si>
    <t>An Trụ</t>
  </si>
  <si>
    <t>Cường Tráng</t>
  </si>
  <si>
    <t>Thanh Lâm</t>
  </si>
  <si>
    <t>Thanh Hà</t>
  </si>
  <si>
    <t>An Phú</t>
  </si>
  <si>
    <t>Cáp Thủy</t>
  </si>
  <si>
    <t>Lai Hạ</t>
  </si>
  <si>
    <t>Thanh Khê</t>
  </si>
  <si>
    <t>Bồng Lai</t>
  </si>
  <si>
    <t>Xã Mỹ Hương</t>
  </si>
  <si>
    <t>Trí Quả</t>
  </si>
  <si>
    <t>Hà Mãn</t>
  </si>
  <si>
    <t>Song Liễu</t>
  </si>
  <si>
    <t>Trạm Lộ</t>
  </si>
  <si>
    <t xml:space="preserve">Xã Bình Định </t>
  </si>
  <si>
    <t xml:space="preserve">Thị trấn Thứa </t>
  </si>
  <si>
    <t>Tam Sơn</t>
  </si>
  <si>
    <t>Nhị Trai</t>
  </si>
  <si>
    <t>Phường Tân Hồng</t>
  </si>
  <si>
    <t>Phường Trang Hạ</t>
  </si>
  <si>
    <t>Phường Đồng Kỵ</t>
  </si>
  <si>
    <t>Phường Đông Ngàn</t>
  </si>
  <si>
    <t>Xã Nội Duệ</t>
  </si>
  <si>
    <t>Xã Phú Lâm</t>
  </si>
  <si>
    <t>Xã Cảnh Hưng</t>
  </si>
  <si>
    <t>Xã Đại Đồng</t>
  </si>
  <si>
    <t>Xã Tri Phương</t>
  </si>
  <si>
    <t>Thị Trấn Lim</t>
  </si>
  <si>
    <t>Xã Việt Đoàn</t>
  </si>
  <si>
    <t>Xã Hiên Vân</t>
  </si>
  <si>
    <t>Xã Tân Chi</t>
  </si>
  <si>
    <t>Xã Phật Tích</t>
  </si>
  <si>
    <t>Xã Hoàn Sơn</t>
  </si>
  <si>
    <t>Xã Lạc Vệ</t>
  </si>
  <si>
    <t>Xã Minh Đạo</t>
  </si>
  <si>
    <t>Xã Hán Quảng</t>
  </si>
  <si>
    <t>Tổng</t>
  </si>
  <si>
    <t>Yên Phong</t>
  </si>
  <si>
    <t>Kênh tiêu Phù Khê I-3</t>
  </si>
  <si>
    <t>Tiêu Thượng, Tiêu Long</t>
  </si>
  <si>
    <t>Xã Liên Bão</t>
  </si>
  <si>
    <t>Xã Đông Phong</t>
  </si>
  <si>
    <t>K.tưới TB cục bộ Như Nguyệt đi Đồng Lương, Đồng Cuội</t>
  </si>
  <si>
    <t>Thị Trấn Phố Mới</t>
  </si>
  <si>
    <t>Xã Phươợng Mao</t>
  </si>
  <si>
    <t>Phường Thị Cầu</t>
  </si>
  <si>
    <t>Phường Vũ Linh</t>
  </si>
  <si>
    <t>Phường Khúc Xuyên</t>
  </si>
  <si>
    <t>Thị trấn Gia Bình</t>
  </si>
  <si>
    <t>Xã Quỳnh Phú</t>
  </si>
  <si>
    <t>Xã Phú Lương</t>
  </si>
  <si>
    <t>Kênh tưới Lường Xá nhánh đi cửa đình</t>
  </si>
  <si>
    <t>Thị Trấn Thứa</t>
  </si>
  <si>
    <t>Xã Minh Tân</t>
  </si>
  <si>
    <t>Xã An Thịnh</t>
  </si>
  <si>
    <t>Xã Lai Hạ</t>
  </si>
  <si>
    <t>Xã Hoài thượng</t>
  </si>
  <si>
    <t>Công ty Tam Thiên Mẫu</t>
  </si>
  <si>
    <t>Ngọc Đạo</t>
  </si>
  <si>
    <t>Ngô Khê</t>
  </si>
  <si>
    <t>Phong Khê</t>
  </si>
  <si>
    <t>Vũ Ninh</t>
  </si>
  <si>
    <t>Núi Hòn</t>
  </si>
  <si>
    <t>Cổ Mễ ngoài sông</t>
  </si>
  <si>
    <t>Xuân Thủy</t>
  </si>
  <si>
    <t>Đồng Sài</t>
  </si>
  <si>
    <t>Kiều Lương</t>
  </si>
  <si>
    <t>Do Phương</t>
  </si>
  <si>
    <t>Cách Bi</t>
  </si>
  <si>
    <t>Phù Lang</t>
  </si>
  <si>
    <t>Phùng Dị</t>
  </si>
  <si>
    <t>Phả Lại</t>
  </si>
  <si>
    <t>Nhân Hòa</t>
  </si>
  <si>
    <t>Kim Đôi II</t>
  </si>
  <si>
    <t>Kim Đôi I</t>
  </si>
  <si>
    <t>Việt Thống</t>
  </si>
  <si>
    <t xml:space="preserve">Quế Tân </t>
  </si>
  <si>
    <t>Hiền Lương</t>
  </si>
  <si>
    <t>Châu Cầu</t>
  </si>
  <si>
    <t>Long Khê</t>
  </si>
  <si>
    <t>Thái Hòa</t>
  </si>
  <si>
    <t>Chi Lăng</t>
  </si>
  <si>
    <t>Ngõ Năm</t>
  </si>
  <si>
    <t>Cầu Tiên</t>
  </si>
  <si>
    <t>Bồ Gạo</t>
  </si>
  <si>
    <t>Yên Đinh</t>
  </si>
  <si>
    <t>Phù Khê</t>
  </si>
  <si>
    <t>Cổ Mễ</t>
  </si>
  <si>
    <t>Nguyệt Đức</t>
  </si>
  <si>
    <t>Đại Tự</t>
  </si>
  <si>
    <t>Ngũ Thái</t>
  </si>
  <si>
    <t>Cửu Yên</t>
  </si>
  <si>
    <t>Nghi Khúc</t>
  </si>
  <si>
    <t>Môn Quảng</t>
  </si>
  <si>
    <t>Hương Vinh</t>
  </si>
  <si>
    <t>Ngọc Xuyên</t>
  </si>
  <si>
    <t>Giang Sơn</t>
  </si>
  <si>
    <t>Song Giang</t>
  </si>
  <si>
    <t>Minh Tân</t>
  </si>
  <si>
    <t>Phú Mỹ</t>
  </si>
  <si>
    <t>N1</t>
  </si>
  <si>
    <t>Nhân Thắng</t>
  </si>
  <si>
    <t>Xã An Trung Kênh</t>
  </si>
  <si>
    <t>Kênh tưới Dộc Kê, Sau Mả(nhánh 5)</t>
  </si>
  <si>
    <t>Kênh Mả Gáo, Cửa Nghè (nhánh 7)</t>
  </si>
  <si>
    <t xml:space="preserve">Tĩnh Xá </t>
  </si>
  <si>
    <t>Kênh tiêu Búi Tre</t>
  </si>
  <si>
    <t>Kênh tiêu Bạt Khoai</t>
  </si>
  <si>
    <t>Kênh tiêu sau làng</t>
  </si>
  <si>
    <t>Kênh tiêu Duyện Dương</t>
  </si>
  <si>
    <t>Kênh tiêu G43</t>
  </si>
  <si>
    <t>Kênh tiêu Lỗng Tây</t>
  </si>
  <si>
    <t>Phương,Tĩnh Xá,H Chi</t>
  </si>
  <si>
    <t>Phương Xá+P Thanh</t>
  </si>
  <si>
    <t>Kênh tiêu bãi Ngọc Thượng</t>
  </si>
  <si>
    <t>Kênh tưới Cửa đình</t>
  </si>
  <si>
    <t>Kênh cửa vườn, đám mạ, đồng ma</t>
  </si>
  <si>
    <t>7.9</t>
  </si>
  <si>
    <t>3.65</t>
  </si>
  <si>
    <t>1.83</t>
  </si>
  <si>
    <t>7.38</t>
  </si>
  <si>
    <t>Tưới/tiêu</t>
  </si>
  <si>
    <t>6/50</t>
  </si>
  <si>
    <t>Kênh tưới Dộc Miếu, Dộc Giữa nhánh 4</t>
  </si>
  <si>
    <t>Phù Khê I</t>
  </si>
  <si>
    <t>Cầu Tó</t>
  </si>
  <si>
    <t>Hương Mạc</t>
  </si>
  <si>
    <t>XVII</t>
  </si>
  <si>
    <t>XVIII</t>
  </si>
  <si>
    <t>XIX</t>
  </si>
  <si>
    <t>XX</t>
  </si>
  <si>
    <t>,,,</t>
  </si>
  <si>
    <t>Kênh Cống Ngách cầu Trầm</t>
  </si>
  <si>
    <t>Kênh B8</t>
  </si>
  <si>
    <t>Sông Dăm</t>
  </si>
  <si>
    <t>Kênh N18 (sông Văn)</t>
  </si>
  <si>
    <t>Kênh G19-1 (kênh tưới TB Cống Đá)</t>
  </si>
  <si>
    <t>Kênh G38C1</t>
  </si>
  <si>
    <t>Kênh G38C</t>
  </si>
  <si>
    <t>Kênh G49</t>
  </si>
  <si>
    <t>Kênh ADB4</t>
  </si>
  <si>
    <t>Kênh ADN1-5</t>
  </si>
  <si>
    <t>Kênh ADN1-7</t>
  </si>
  <si>
    <t>Kênh ADN1-9</t>
  </si>
  <si>
    <t>Đạo Xá</t>
  </si>
  <si>
    <t>Kênh M12</t>
  </si>
  <si>
    <t>HTX Thận Trai + Đạm Trai</t>
  </si>
  <si>
    <t>Kênh tiêu C7</t>
  </si>
  <si>
    <t>Kênh tiêu ra N53</t>
  </si>
  <si>
    <t>Song Hồ+ Thị Trấn</t>
  </si>
  <si>
    <t>Kênh B18a</t>
  </si>
  <si>
    <t>Kênh B18c</t>
  </si>
  <si>
    <t>Kênh G10</t>
  </si>
  <si>
    <t>Đông Cốc</t>
  </si>
  <si>
    <t>Thèn</t>
  </si>
  <si>
    <t>Đìa Ấp + Đại Mão</t>
  </si>
  <si>
    <t>Đìa Ấp + Ngọ Xá + Đìa Làng</t>
  </si>
  <si>
    <t>Nhánh N2 ra sông Nội Trung</t>
  </si>
  <si>
    <t>Đình Tổ, Trí Quả, Song Liễu, Ngũ Thái</t>
  </si>
  <si>
    <t>Kênh tiêu N49</t>
  </si>
  <si>
    <t>Trang Liệt, Bính Hạ</t>
  </si>
  <si>
    <t>Kênh từ Trạm Bơm Tiêu Sơn đến Vườn Thành (nhánh 6)</t>
  </si>
  <si>
    <t>Kênh từ trạm bơm Bờ Bắc đến nhanh 1 Cò Trắng</t>
  </si>
  <si>
    <t>Kênh tưới Cầu Ngã, Khuỷnh, Trằm, Dinh, Nụi (nhánh 3)</t>
  </si>
  <si>
    <t>Đình Cả</t>
  </si>
  <si>
    <t>Kênh tưới Đá Bia</t>
  </si>
  <si>
    <t xml:space="preserve">Kênh Nghĩa Trang </t>
  </si>
  <si>
    <t>Kênh Cửa Đình</t>
  </si>
  <si>
    <t xml:space="preserve">Kênh Đất </t>
  </si>
  <si>
    <t>Kênh Dòng (Kênh Cứng)</t>
  </si>
  <si>
    <t xml:space="preserve">Vượt cấp Vườn Hồ </t>
  </si>
  <si>
    <t>Kênh trạm bơm Tam Á</t>
  </si>
  <si>
    <t>Kênh Cầu Máng CM-2</t>
  </si>
  <si>
    <t>Kênh Cầu Máng CM-1</t>
  </si>
  <si>
    <t>Kênh Cầu Máng CM-3</t>
  </si>
  <si>
    <t>Kênh tưới trạm bơm Mão Điền-1</t>
  </si>
  <si>
    <t>Kênh tưới trạm bơm Mão Điền-2</t>
  </si>
  <si>
    <t>Kênh tưới trạm bơm Mão Điền-3</t>
  </si>
  <si>
    <t>Kênh tưới trạm bơm Mão Điền-4</t>
  </si>
  <si>
    <t>Kênh tưới trạm bơm Mão Điền-5</t>
  </si>
  <si>
    <t>Kênh tưới trạm bơm Mão Điền-6</t>
  </si>
  <si>
    <t>Kênh tưới trạm bơm Mão Điền-7</t>
  </si>
  <si>
    <t>Kênh tưới trạm bơm Sông Khoai-1</t>
  </si>
  <si>
    <t>Kênh tưới trạm bơm Sông Khoai-2</t>
  </si>
  <si>
    <t>Kênh tưới trạm bơm Sông Khoai-3</t>
  </si>
  <si>
    <t>Kênh trạm bơm Ấp Đông Côi N1</t>
  </si>
  <si>
    <t>Kênh trạm bơm Ấp Đông Côi N2</t>
  </si>
  <si>
    <t>Kênh trạm bơm Ấp Đông Côi N3</t>
  </si>
  <si>
    <t>Kênh trạm bơm Ấp Đông Côi N4</t>
  </si>
  <si>
    <t>Kênh trạm bơm Thôn Lẽ</t>
  </si>
  <si>
    <t xml:space="preserve">Kênh Chìm </t>
  </si>
  <si>
    <t>Kênh Chìm C-1</t>
  </si>
  <si>
    <t>Kênh trạm bơm Lẽ - N1</t>
  </si>
  <si>
    <t>Kênh trạm bơm Lẽ - N2</t>
  </si>
  <si>
    <t>Kênh trạm bơm Lẽ - N3</t>
  </si>
  <si>
    <t>Kênh trạm bơm cả - N1</t>
  </si>
  <si>
    <t>Kênh trạm bơm cả - N2</t>
  </si>
  <si>
    <t>Kênh trạm bơm cả - N3</t>
  </si>
  <si>
    <t>Kênh trạm bơm cả - N4</t>
  </si>
  <si>
    <t>Kênh trạm bơm Chương Xá 1</t>
  </si>
  <si>
    <t>Kênh trạm bơm Chương Xá 2</t>
  </si>
  <si>
    <t>Kênh B13 (Nhánh 1+2+3+4)</t>
  </si>
  <si>
    <t>Kênh Khu Ngòi Mang</t>
  </si>
  <si>
    <t>Kênh Bãi Cát</t>
  </si>
  <si>
    <t>Kênh tưới tiêu Sau Làng đến 280</t>
  </si>
  <si>
    <t>Kênh tưới Trục Giữa</t>
  </si>
  <si>
    <t xml:space="preserve">Kênh tưới tiêu Cây Tre </t>
  </si>
  <si>
    <t>Kênh tưới tiêu Đống Sung</t>
  </si>
  <si>
    <t>Kênh tưới tiêu Chuôm Đôi</t>
  </si>
  <si>
    <t>Kênh tưới tiêu Trục 6</t>
  </si>
  <si>
    <t>Kênh tưới tiêu Trục 5</t>
  </si>
  <si>
    <t>Kênh tưới tiêu Trục 4</t>
  </si>
  <si>
    <t>Kênh tưới Cầu Dẫn</t>
  </si>
  <si>
    <t>Kênh tưới Đồng Muồng</t>
  </si>
  <si>
    <t>Kênh lấy nước N43</t>
  </si>
  <si>
    <t>Kênh tiêu VSIP I (Sẫn)</t>
  </si>
  <si>
    <t>Kênh Lò Gạch</t>
  </si>
  <si>
    <t>Kênh Sau Làng</t>
  </si>
  <si>
    <t xml:space="preserve">Kênh Giếng Sãi </t>
  </si>
  <si>
    <t>Kênh đại Sơn 1</t>
  </si>
  <si>
    <t>Kênh Làng Đông</t>
  </si>
  <si>
    <t>Kênh tiêu Đồng Dưa</t>
  </si>
  <si>
    <t>Kênh tiêu B8</t>
  </si>
  <si>
    <t>Kênh tiêu Bờ Sòi</t>
  </si>
  <si>
    <t>Kênh tiêu trạm bơm</t>
  </si>
  <si>
    <t>Kênh tiêu 3 Lòng trạm bơm</t>
  </si>
  <si>
    <t>Kênh tiêu N5 -:- Cửa Ấp</t>
  </si>
  <si>
    <t>Kênh tiêu Ngầm 73 -:- Chỉ Huy</t>
  </si>
  <si>
    <t>Kênh tiêu Trạm bơm -:- Bờ Đoàn</t>
  </si>
  <si>
    <t>Kênh tiêu Cây Pheo -:- Bờ Mận</t>
  </si>
  <si>
    <t>Kênh tiêu Bãi Thị -:- Đường 286</t>
  </si>
  <si>
    <t>Kênh tiêu Ngả Vàng -:- Cột Mốc</t>
  </si>
  <si>
    <t>Kênh tiêu Ngả Vàng -:- Sốc Riệc</t>
  </si>
  <si>
    <t>Kênh tiêu Bãi Dài -:- Đường 277</t>
  </si>
  <si>
    <t>Kênh tiêu Dọc theo đường 277</t>
  </si>
  <si>
    <t>Kênh tiêu trạm bơm đến kênh N3</t>
  </si>
  <si>
    <t>Kênh tiêu dọc QL18</t>
  </si>
  <si>
    <t>Kênh tiêu dọc Đường 277</t>
  </si>
  <si>
    <t>Kiêu tiêu Ngả Vàng</t>
  </si>
  <si>
    <t>Kênh tiêu Bờ đoàn - Ba mẫu</t>
  </si>
  <si>
    <t>Kênh tiêu Bẻo</t>
  </si>
  <si>
    <t>Kênh tiêu Ấp moi - QL 18</t>
  </si>
  <si>
    <t>Kênh tiêu trạm bơm - Trầm</t>
  </si>
  <si>
    <t>Kênh tiêu Dọc Mương 72</t>
  </si>
  <si>
    <t>Kênh tiêu Cửa Đọ</t>
  </si>
  <si>
    <t>Kênh tiêu Sau Làng</t>
  </si>
  <si>
    <t>Kênh tiêu Man Cơ</t>
  </si>
  <si>
    <t>Kênh tiêu trạm bơm - Đầu Cầu</t>
  </si>
  <si>
    <t>Kênh tiêu Cổng Đài (74a)</t>
  </si>
  <si>
    <t>Kênh tiêu Mục Sơn</t>
  </si>
  <si>
    <t>Kênh tiêu Cửa Làng Đức lân</t>
  </si>
  <si>
    <t>Kênh tiêu Năm Tấn ÷ Đồng Dứa</t>
  </si>
  <si>
    <t>Kênh tiêu Chuôm Dậm</t>
  </si>
  <si>
    <t>Kênh tiêu Ven 73</t>
  </si>
  <si>
    <t>Kênh tiêu Ông Kim ÷ V8</t>
  </si>
  <si>
    <t>Kênh tiêu Láng Tước ÷ V8</t>
  </si>
  <si>
    <t>Kênh tiêu Lòng Nước</t>
  </si>
  <si>
    <t>Kênh tiêu Giữa Đồng ÷ V8</t>
  </si>
  <si>
    <t>Kênh tiêu Trạm bơm ÷ V6</t>
  </si>
  <si>
    <t>Kênh tiêu Trạm bơm ÷ N1</t>
  </si>
  <si>
    <t>Kênh tiêu Dọc Trại ÷ Chuông Phường</t>
  </si>
  <si>
    <t>Kênh tiêu N4</t>
  </si>
  <si>
    <t>Kênh tiêu Đầu Đình ÷ N6</t>
  </si>
  <si>
    <t>Kênh tiêu Cửa trường ÷ N6</t>
  </si>
  <si>
    <t>Kênh tiêu Vùng 4 ÷ N6</t>
  </si>
  <si>
    <t>Kênh tiêu 74a ÷ Ải Cầu Hồng</t>
  </si>
  <si>
    <t>Kênh tiêu Bãi Rêu Gốc Nhãn</t>
  </si>
  <si>
    <t>Kênh tiêu Dọc Nhội ÷ Dưới đồng</t>
  </si>
  <si>
    <t>Kênh tiêu Trước Của</t>
  </si>
  <si>
    <t>Kênh tiêu Bờ Quăn ÷ N6</t>
  </si>
  <si>
    <t>Kênh tiêu Mô Cao ÷ Cống ngầm N6</t>
  </si>
  <si>
    <t>Kênh tiêu Mô Tư Trên ÷ N6</t>
  </si>
  <si>
    <t>Kênh tiêu Cổng Đông ÷ N6</t>
  </si>
  <si>
    <t>Kênh tiêu Vĩnh Thế</t>
  </si>
  <si>
    <t>Kênh tiêu Hàn Sự</t>
  </si>
  <si>
    <t>Kênh tiêu Cống Hom</t>
  </si>
  <si>
    <t>Kênh tiêu Lỗ To</t>
  </si>
  <si>
    <t>Kênh tiêu Ngư Đại 1</t>
  </si>
  <si>
    <t>Kênh tiêu Cống Côn</t>
  </si>
  <si>
    <t>Kênh tiêu Ngư Đại 2</t>
  </si>
  <si>
    <t>Kênh tiêu đồng Tam Sơn</t>
  </si>
  <si>
    <t>Kênh tiêu Bà Thỏa</t>
  </si>
  <si>
    <t>Kênh tiêu Cây Bàng</t>
  </si>
  <si>
    <t>Kênh tiêu Bờ Dinh</t>
  </si>
  <si>
    <t>Kênh tiêu Cây Dâu</t>
  </si>
  <si>
    <t>Kênh tiêu Đô Thống, Đồng Bãi</t>
  </si>
  <si>
    <t>Kênh tiêu Cống Đình</t>
  </si>
  <si>
    <t>Kênh tiêu Nghè Tây ra Kim Đôi 2</t>
  </si>
  <si>
    <t>Kênh tiêu Xóm Chùa</t>
  </si>
  <si>
    <t>Kênh tiêu Xóm Sau</t>
  </si>
  <si>
    <t>Kênh tiêu Xóm Đanh</t>
  </si>
  <si>
    <t>Kênh tiêu Xóm Đông</t>
  </si>
  <si>
    <t>Kênh tiêu Khăm Bưởi</t>
  </si>
  <si>
    <t>Kênh tiêu đồng Doi, Con Cá</t>
  </si>
  <si>
    <t>Kênh tiêu đồng nghềnh</t>
  </si>
  <si>
    <t>Kênh tiêu Bãi Phượng, Đồng Rẻ</t>
  </si>
  <si>
    <t>Kênh tiêu Đất Đỏ</t>
  </si>
  <si>
    <t>Kênh tiêu Cửa Đình</t>
  </si>
  <si>
    <t>Kênh tiêu Chuôm Chè</t>
  </si>
  <si>
    <t>Kênh tiêu Vũng Tuyến</t>
  </si>
  <si>
    <t>Kênh tiêu Vườn Dừa</t>
  </si>
  <si>
    <t>Kênh tiêu Cửa Làng</t>
  </si>
  <si>
    <t>Kênh tiêu Trăm Mẫu</t>
  </si>
  <si>
    <t>Kênh tiêu Phương Cầu</t>
  </si>
  <si>
    <t>Kênh tiêu Cổng Làng</t>
  </si>
  <si>
    <t>Kênh tiêu Mái Sau</t>
  </si>
  <si>
    <t>Kênh tiêu Dộc Trâu</t>
  </si>
  <si>
    <t>Kênh tiêu Gò Lủi</t>
  </si>
  <si>
    <t>Kênh tiêu Đồng Huề</t>
  </si>
  <si>
    <t>Kênh tiêu Bãi Hiệu</t>
  </si>
  <si>
    <t>Kênh tiêu Gò Núi</t>
  </si>
  <si>
    <t>Kênh Tiêu Phù Khê 1-2 (Cầu Chấu)</t>
  </si>
  <si>
    <t>Kênh tiêu Cống Gò Gạo</t>
  </si>
  <si>
    <t>Kênh tiêu trạm bơm Đồng Chõ</t>
  </si>
  <si>
    <t>Kênh tiêu Gò gạo</t>
  </si>
  <si>
    <t>Kênh tiêu Mả Vang 1</t>
  </si>
  <si>
    <t>Kênh tiêu Mả Vang 3</t>
  </si>
  <si>
    <t>Kênh tiêu T0-1</t>
  </si>
  <si>
    <t>Kênh tiêu T0-3</t>
  </si>
  <si>
    <t>Kênh tiêu T0-5</t>
  </si>
  <si>
    <t>Kênh tiêu T0-7</t>
  </si>
  <si>
    <t>Kênh tiêu T0-9</t>
  </si>
  <si>
    <t>Kênh tiêu T0-2</t>
  </si>
  <si>
    <t>Kênh tiêu T1(Lỗ Vó)</t>
  </si>
  <si>
    <t>Kênh tiêu T1-1</t>
  </si>
  <si>
    <t>Kênh tiêu T1-2</t>
  </si>
  <si>
    <t>Kênh tiêu T2-1</t>
  </si>
  <si>
    <t>Kênh tiêu T2-3</t>
  </si>
  <si>
    <t>Kênh tiêu Ao Quan 1</t>
  </si>
  <si>
    <t>Kênh tiêu Ao Quan 2</t>
  </si>
  <si>
    <t>Kênh tiêu Sông Đô 1</t>
  </si>
  <si>
    <t>Kênh tiêu Sông Đô 2</t>
  </si>
  <si>
    <t>Kênh tiêu Sông Đô 2-2</t>
  </si>
  <si>
    <t>Kênh tiêu Sông Đô 2-4</t>
  </si>
  <si>
    <t>Kênh tiêu Con Tiên 1</t>
  </si>
  <si>
    <t>Kênh tiêu Con Tiên 2</t>
  </si>
  <si>
    <t>Kênh tiêu Con Tiên 2-2</t>
  </si>
  <si>
    <t>Kênh tiêu Con Tiên 2-4</t>
  </si>
  <si>
    <t>Kênh tiêu (Cầu Sủng) 1</t>
  </si>
  <si>
    <t>Kênh tiêu (Cầu Sủng) 2</t>
  </si>
  <si>
    <t xml:space="preserve">Kênh tiêu Mỏ Giang (Thăng Găng) </t>
  </si>
  <si>
    <t>Kênh tiêu Cống Đá Cầu Tháp</t>
  </si>
  <si>
    <t>Kênh tiêu khu Cạn 2, Cạn 3 Nhánh 4</t>
  </si>
  <si>
    <t>Kênh tiêu khu Dọc Kê, Sau Mả, Đồng Trằm nhánh 2</t>
  </si>
  <si>
    <t>Kênh tiêu Dộc Miếu nhánh 3</t>
  </si>
  <si>
    <t>Kênh tiêu đồng Mân Tiêu Long nhánh 5</t>
  </si>
  <si>
    <t>Kênh tiêu T10</t>
  </si>
  <si>
    <t xml:space="preserve">Kên tiêu T10-2 Vườn Thành Tiêu Sơn </t>
  </si>
  <si>
    <t>Kênh tiêu T10-4:tiêu dân sinh Hưng Phúc</t>
  </si>
  <si>
    <t>Kênh tiêu T10-1: Tiêu Cầu Bò Tiêu Thượng</t>
  </si>
  <si>
    <t>Kênh tiêu T10-3: Đồng Trũng Tiêu Long</t>
  </si>
  <si>
    <t>Kênh tiêu T10-5: tiêu cho Sau Rãnh</t>
  </si>
  <si>
    <t>Kênh tiêu T11</t>
  </si>
  <si>
    <t>Kênh tiêu T11-2: Tiêu Am Đình, Am Chùa</t>
  </si>
  <si>
    <t>Kênh tiêu T11-4: Tiêu Tiêu Long</t>
  </si>
  <si>
    <t xml:space="preserve">Kênh tiêu T11-1:tiêu Hưng Phúc Cò Trắng </t>
  </si>
  <si>
    <t>Kênh tiêu T13-2:tiêu cho Hưng Phúc</t>
  </si>
  <si>
    <t>Kênh tiêu T13-4: tiêu cho Tạ Xá</t>
  </si>
  <si>
    <t>Kênh tiêu Bãi Trục ra Trịnh Xá Nhánh 6</t>
  </si>
  <si>
    <t>Kênh tiêu Bãi Cả ra Trịnh Xá nhánh 2</t>
  </si>
  <si>
    <t>Kênh tiêu T4-2 (Đồng Ngọt)</t>
  </si>
  <si>
    <t>Kênh tiêu T4-5 (Cầu Xổ)</t>
  </si>
  <si>
    <t>Kênh tiêu T9-6 (Cầu Cả)</t>
  </si>
  <si>
    <t>Kênh tiêu T6-2-1 (Mương Tiêu 100)</t>
  </si>
  <si>
    <t>Kênh tiêu T6-2-3 (Mương Tiêu 200)</t>
  </si>
  <si>
    <t>Kênh tiêu T6-2-5 (Mương Tiêu 300)</t>
  </si>
  <si>
    <t>Kênh tiêu T6-2-7 (Mương Tiêu 400)</t>
  </si>
  <si>
    <t>Kênh tiêu T6-2-4 (Mương Tiêu)</t>
  </si>
  <si>
    <t>Kênh tiêu T6-1-5 (Cống Tiêu ao Cá)</t>
  </si>
  <si>
    <t>Kênh tiêu T6-1-2 (Ba Sậy)</t>
  </si>
  <si>
    <t>Kênh tiêu Ao Cụ Ngải</t>
  </si>
  <si>
    <t>Kênh tiêu R15</t>
  </si>
  <si>
    <t>Kênh tiêu Cửa Đình Tam Lư</t>
  </si>
  <si>
    <t>Kênh tiêu T3</t>
  </si>
  <si>
    <t>Kênh tiêu T5-2 (Trường Học : KCN)</t>
  </si>
  <si>
    <t>Kênh tiêu T5-4 (Đông Găng)</t>
  </si>
  <si>
    <t>Kênh tiêu T5-1 (Cột Điện)</t>
  </si>
  <si>
    <t>Kênh tiêu T5-1-2 ( Đông Hương))</t>
  </si>
  <si>
    <t>Kênh tiêu E3-1: Trầm Vối</t>
  </si>
  <si>
    <t>Kênh tiêu E3-3: Lều Phúc</t>
  </si>
  <si>
    <t>Kênh tiêu E3-5: Lều Phúc</t>
  </si>
  <si>
    <t>Kênh tiêu E3-7: Cửa Nghè</t>
  </si>
  <si>
    <t>Kênh tiêu E3-2: Chiêm Xanh</t>
  </si>
  <si>
    <t>Kênh tiêu E3-6: Khanh Trường</t>
  </si>
  <si>
    <t>Kênh tiêu E5-2: Chiêm Cả</t>
  </si>
  <si>
    <t>Kênh tiêu E5-4: Bãi Hạnh</t>
  </si>
  <si>
    <t>Kênh tiêu E5-1</t>
  </si>
  <si>
    <t>Kênh tiêu T9-2 Bãi Kẹm</t>
  </si>
  <si>
    <t>Kênh tiêu T9-4 Dọc Tự</t>
  </si>
  <si>
    <t>Kênh tiêu T9-6 Bờ Ngang</t>
  </si>
  <si>
    <t>Kênh tiêu T9-1 Khanh Giang</t>
  </si>
  <si>
    <t>Kênh tiêu T9-5 Cổng Tây</t>
  </si>
  <si>
    <t>Kênh tiêu Cổng Đông</t>
  </si>
  <si>
    <t>Kênh tiêu Thanh Diện</t>
  </si>
  <si>
    <t>Kênh tiêu T9 đi Cống Đá</t>
  </si>
  <si>
    <t>Kênh tiêu Cầu Còng</t>
  </si>
  <si>
    <t>Kênh tiêu Chuông Chè</t>
  </si>
  <si>
    <t>Kênh tiêu Bờ Đơm</t>
  </si>
  <si>
    <t>Kênh tiêu Vân Tương</t>
  </si>
  <si>
    <t>Kênh tiêu Dọc đường Bãi Uyên</t>
  </si>
  <si>
    <t>Kênh tiêu tuyến trạm Cầu Vực</t>
  </si>
  <si>
    <t>Kênh tiêu Bờ Sòi + Cống Dại</t>
  </si>
  <si>
    <t xml:space="preserve">Kênh tiêu Dọc Rắn </t>
  </si>
  <si>
    <t>Kênh tiêu Bazo</t>
  </si>
  <si>
    <t>Kênh tiêu B2-14</t>
  </si>
  <si>
    <t>Kênh tiêu Bãi Áp</t>
  </si>
  <si>
    <t>Kênh tiêu Cửa Trùng</t>
  </si>
  <si>
    <t>Kênh tiêu Trong làng ra E9</t>
  </si>
  <si>
    <t>Kênh tiêu Bàn Đanh Trinh</t>
  </si>
  <si>
    <t>Kênh tiêu Dọc</t>
  </si>
  <si>
    <t xml:space="preserve">Kênh tiêu Ngang </t>
  </si>
  <si>
    <t>Kênh tiêu Hạ Quán</t>
  </si>
  <si>
    <t>Kênh tiêu Nghĩa Trang tới cống Đại Hà</t>
  </si>
  <si>
    <t>Kênh tiêu Cửa trường Mầm Non thôn Rền tới cống Đại Hà</t>
  </si>
  <si>
    <t>Kênh tiêu Sườn xóm 1</t>
  </si>
  <si>
    <t>Kênh tiêu Cây Sanh</t>
  </si>
  <si>
    <t>Kênh tiêu Cống Lồ Khoai</t>
  </si>
  <si>
    <t>Kênh tiêu Cống Cừ</t>
  </si>
  <si>
    <t>Kênh tiêu Cống Bắc Biên</t>
  </si>
  <si>
    <t xml:space="preserve">Kênh tiêu Xống Cầu Dọc </t>
  </si>
  <si>
    <t>Kênh tiêu Đầm Muồng</t>
  </si>
  <si>
    <t>Kênh tiêu Đông Ngàn</t>
  </si>
  <si>
    <t>Kênh tiêu Hoài Thị</t>
  </si>
  <si>
    <t>Kênh tiêu Cầu Căng</t>
  </si>
  <si>
    <t>Kênh tiêu Hố Bom</t>
  </si>
  <si>
    <t>Kênh tiêu Xim Khám</t>
  </si>
  <si>
    <t>Kênh tiêu thượng Lâm</t>
  </si>
  <si>
    <t>Kênh tiêu Cầu Phũ</t>
  </si>
  <si>
    <t>Kênh tiêu Dâm Bụt</t>
  </si>
  <si>
    <t>Kênh tiêu Tầu Hồ</t>
  </si>
  <si>
    <t>Kênh tiêu Chè Dọc</t>
  </si>
  <si>
    <t>Kênh tiêu Nẩy Trên</t>
  </si>
  <si>
    <t>Kênh tiêu Chè Doi</t>
  </si>
  <si>
    <t>Kênh tiêu Ao Cả</t>
  </si>
  <si>
    <t>Kênh tiêu Đường 35</t>
  </si>
  <si>
    <t>Kênh tiêu Hoài Trung</t>
  </si>
  <si>
    <t>Kênh tiêu Chuôm Rối</t>
  </si>
  <si>
    <t>Kênh tiêu Làng Tương</t>
  </si>
  <si>
    <t>Kênh tiêu Cửa Mỡ</t>
  </si>
  <si>
    <t>Kênh tiêu Đầm</t>
  </si>
  <si>
    <t>Kênh tiêu Ngõ Đông</t>
  </si>
  <si>
    <t>Kênh tiêu Đường Vây</t>
  </si>
  <si>
    <t>Kênh tiêu Man Sơn</t>
  </si>
  <si>
    <t>Kênh tiêu Bựu</t>
  </si>
  <si>
    <t>Kênh tiêu cống tiêu 3 Làng</t>
  </si>
  <si>
    <t>Kênh tiêu Ao Chì</t>
  </si>
  <si>
    <t>Kênh tiêu trạm bơm Đường Cò</t>
  </si>
  <si>
    <t>Kênh tiêu khu 31 Đo Đồng</t>
  </si>
  <si>
    <t>Kênh tiêu Chùa Đồng</t>
  </si>
  <si>
    <t>Kênh tiêu Cửa Trại</t>
  </si>
  <si>
    <t>Kênh tiêu Gốc Gạo</t>
  </si>
  <si>
    <t>Kênh tiêu Máng Cộc</t>
  </si>
  <si>
    <t>Kênh tiêu Vỉ Buồm</t>
  </si>
  <si>
    <t>Kênh tiêu Đuôi Nheo</t>
  </si>
  <si>
    <t>Kênh tiêu Hàn Sĩ</t>
  </si>
  <si>
    <t>Kênh tiêu Gốc Sữa</t>
  </si>
  <si>
    <t>Kênh tiêu K5-N6V1</t>
  </si>
  <si>
    <t>Kênh tiêu Ao Vát</t>
  </si>
  <si>
    <t>Kênh tiêu Lò Gạch</t>
  </si>
  <si>
    <t>Kênh tiêu cống kênh tiêu TB Na</t>
  </si>
  <si>
    <t>Kênh tiêu Ông Vơn (Na)</t>
  </si>
  <si>
    <t>Kênh tiêu Đồng Đanh</t>
  </si>
  <si>
    <t>Kênh tiêu Bờ Đầm</t>
  </si>
  <si>
    <t>Kênh tiêu Na Đa</t>
  </si>
  <si>
    <t>Kênh tiêu Phần Nhất</t>
  </si>
  <si>
    <t>Kênh tiêu Phan Dưới</t>
  </si>
  <si>
    <t>Kênh tiêu Cầu Xiết</t>
  </si>
  <si>
    <t>Kênh tiêu Ngòi Tây</t>
  </si>
  <si>
    <t>Kênh tiêu Cầu Vàn</t>
  </si>
  <si>
    <t>Kênh tiêu Tàu Tư Vi</t>
  </si>
  <si>
    <t>Kênh tiêu Dái Rện</t>
  </si>
  <si>
    <t>Kênh tiêu Sang</t>
  </si>
  <si>
    <t>Kênh tiêu Chè</t>
  </si>
  <si>
    <t>Kênh tiêu Chăm Mạ</t>
  </si>
  <si>
    <t>Kênh tiêu Địa Chất</t>
  </si>
  <si>
    <t>Kênh tiêu TQ5</t>
  </si>
  <si>
    <t>Kênh tiêu Vùng 2</t>
  </si>
  <si>
    <t>Kênh tiêu Giành đi Dọc Sóc</t>
  </si>
  <si>
    <t>Kênh tiêu Cửa Đình, Bờ Bậy ra kênh tiêu Phấn Động</t>
  </si>
  <si>
    <t>Kênh tiêu  từ Ngã tư đến TB Cổng Đông</t>
  </si>
  <si>
    <t>Kênh tiêu từ Cầu sòi đến Bờ Mã</t>
  </si>
  <si>
    <t>Kênh tiêu từ Ngã tư đến Bên Bói</t>
  </si>
  <si>
    <t>Kênh tiêu  từ  Đồng Kẹm đến Đồng Tròn</t>
  </si>
  <si>
    <t>Kênh tiêu Nủ Dưới</t>
  </si>
  <si>
    <t>Kênh tiêu Nủ Trên</t>
  </si>
  <si>
    <t>Kênh tiêu B9A</t>
  </si>
  <si>
    <t>Kênh tiêu Trước Thuyền - Giếng Ngoài</t>
  </si>
  <si>
    <t>Kênh tiêu NVH</t>
  </si>
  <si>
    <t>Kênh tiêu Ven Làng Yên Từ</t>
  </si>
  <si>
    <t>Kênh tiêu Đường Cái Mới</t>
  </si>
  <si>
    <t>Kênh tiêu Kỹ Thuật</t>
  </si>
  <si>
    <t>Kênh tiêu Ven Làng Đông Mai</t>
  </si>
  <si>
    <t>Kênh tiêu Bốn Vùng</t>
  </si>
  <si>
    <t>Kênh tiêu Đường Cái Song</t>
  </si>
  <si>
    <t>Kênh tiêu Cổ Thượng</t>
  </si>
  <si>
    <t>Kênh tiêu Bờ Hồ</t>
  </si>
  <si>
    <t>Kênh tiêu đồng Vàng Chũng</t>
  </si>
  <si>
    <t>Kênh tiêu Anh Rành</t>
  </si>
  <si>
    <t>Kênh tiêu Cầu</t>
  </si>
  <si>
    <t>Kênh tiêu Sau Làng (tiêu ra việt Thống)</t>
  </si>
  <si>
    <t>Kênh tiêu Cạ Xuân Bình</t>
  </si>
  <si>
    <t>Kênh tiêu Đám Mạ</t>
  </si>
  <si>
    <t>Kênh tiêu đồng Đá</t>
  </si>
  <si>
    <t>Kênh tiêu đồng Cao Trên</t>
  </si>
  <si>
    <t>Kênh tiêu Mó Xiếc</t>
  </si>
  <si>
    <t>Kênh tiêu đồng Diên</t>
  </si>
  <si>
    <t>Kênh tiêu Mả Khánh</t>
  </si>
  <si>
    <t>Kênh tiêu Bãi Tre</t>
  </si>
  <si>
    <t>Kênh tiêu Ngõ Bông</t>
  </si>
  <si>
    <t>Kênh tiêu Cầu Hoa</t>
  </si>
  <si>
    <t>Kênh tiêu đồng Vỡ, đồng Chi</t>
  </si>
  <si>
    <t>Kênh đồng Gộc</t>
  </si>
  <si>
    <t>Kênh tiêu chằm Trĩ</t>
  </si>
  <si>
    <t>Kênh tiêu Chằm Sài</t>
  </si>
  <si>
    <t>Kênh tiêu Chằm Vậy</t>
  </si>
  <si>
    <t>Kênh tiêu Chằm Lau, Quanh Làng</t>
  </si>
  <si>
    <t>Kênh tiêu Chằm Oén</t>
  </si>
  <si>
    <t>Kênh tiêu hàng Nhãn, Đìa</t>
  </si>
  <si>
    <t>Kênh tiêu đồng Cân 2</t>
  </si>
  <si>
    <t>Kênh tiêu Cửa Làng, Quanh Làng</t>
  </si>
  <si>
    <t>Kênh tiêu đồng Nội, Lăng</t>
  </si>
  <si>
    <t>Kênh tiêu Chân Bầu</t>
  </si>
  <si>
    <t>Kênh tiêu Mả Cá, đồng Quan</t>
  </si>
  <si>
    <t>Kênh tiêu đồng Muốn, đồng Nội</t>
  </si>
  <si>
    <t>Kênh tiêu đồng nón, Sau Chùa</t>
  </si>
  <si>
    <t>Kênh tiêu Bong, Lộc Sung</t>
  </si>
  <si>
    <t>Kênh tiêu Quảng Miêng, đồng Giếng</t>
  </si>
  <si>
    <t>Kênh tiêu Chằm Giữa, Lau</t>
  </si>
  <si>
    <t>Kênh tiêu đồng Giếng, vỏ đỗ</t>
  </si>
  <si>
    <t>Kênh tiêu Đường Chinh</t>
  </si>
  <si>
    <t>Kênh tiêu Dâu Dài</t>
  </si>
  <si>
    <t>Kênh tiêu Dâu Rồng</t>
  </si>
  <si>
    <t>Kênh tiêu Cầu Oén, Đìa, Ao Làng</t>
  </si>
  <si>
    <t>Kênh tiêu Giải Méo, Châu Bầu</t>
  </si>
  <si>
    <t>Kênh tiêu Bến Muối</t>
  </si>
  <si>
    <t>Kênh tiêu Than Thông</t>
  </si>
  <si>
    <t>Kênh tiêu Cây Đê</t>
  </si>
  <si>
    <t>Kênh tiêu Xiếc, Bưởi</t>
  </si>
  <si>
    <t>Kênh tiêu Lãng Trung, Đồng Lá</t>
  </si>
  <si>
    <t>Kênh tiêu đường Gà, đồng Giếng</t>
  </si>
  <si>
    <t>Kênh tiêu Vỏ Đỗ</t>
  </si>
  <si>
    <t>Kênh tiêu kênh HL 8'</t>
  </si>
  <si>
    <t>Kênh tiêu Vượt cấp Vũ Dương</t>
  </si>
  <si>
    <t>Kênh tiêu đồng Sau, Chuôm Tre</t>
  </si>
  <si>
    <t>Kênh tiêu đồng Đà , Cửa Quán</t>
  </si>
  <si>
    <t>Kênh tiêu Rộc Trang</t>
  </si>
  <si>
    <t>Kênh tiêu Rộc sào, trước cửa</t>
  </si>
  <si>
    <t>Kênh tiêu Đường Ngang, Cát</t>
  </si>
  <si>
    <t>Kênh tiêu Phấn Điền, Đền Bắc Dưới</t>
  </si>
  <si>
    <t>Kênh tiêu Tư Thương, Trải Mộ Đạo</t>
  </si>
  <si>
    <t>Kênh tiêu Bộ Đội, Vùng Sáu</t>
  </si>
  <si>
    <t>Kênh tiêu Lá Vân, đồng Găng</t>
  </si>
  <si>
    <t>Kênh tiêu lô 1- lô 9</t>
  </si>
  <si>
    <t>Kênh tiêu đồng Rừng, Rộc</t>
  </si>
  <si>
    <t>Kênh tiêu đường Ngang, đồng Bưởi</t>
  </si>
  <si>
    <t>Kênh tiêu Trúc Nội</t>
  </si>
  <si>
    <t>Kênh tiêu Cầu Đỉnh, Phi Nông nghiệp</t>
  </si>
  <si>
    <t>Kênh tiêu đồng Chải, đồng Đậu</t>
  </si>
  <si>
    <t>Kênh tiêu Mả Mấy</t>
  </si>
  <si>
    <t>Kênh tiêu đồng Găng, Lá Trúc</t>
  </si>
  <si>
    <t>Kênh tiêu Bãi Đông</t>
  </si>
  <si>
    <t>Kênh tiêu Chằm Tây</t>
  </si>
  <si>
    <t>Kênh tiêu Chuôm Rề, đồng Táo</t>
  </si>
  <si>
    <t>Kênh tiêu Bàn Mã, Mạ Mùa</t>
  </si>
  <si>
    <t xml:space="preserve">Kênh tiêu Vườn Hai </t>
  </si>
  <si>
    <t>Kênh tiêu Hiền Lương 14</t>
  </si>
  <si>
    <t>Kênh tiêu sau Bãi, đồng Gẳng</t>
  </si>
  <si>
    <t>Kênh tiêu Lá Nhãn</t>
  </si>
  <si>
    <t>Kênh tiêu đồng Thông, Ấp Ạp</t>
  </si>
  <si>
    <t>Kênh tiêu Bãi Đìa</t>
  </si>
  <si>
    <t>Kênh tiêu Cầu Ma, đồng Chiêm</t>
  </si>
  <si>
    <t>Kênh tiêu mương Chìm</t>
  </si>
  <si>
    <t>Kênh tiêu đồng Trâu</t>
  </si>
  <si>
    <t>Kênh tiêu Hiền Lương 6</t>
  </si>
  <si>
    <t>Kênh tiêu Thủy Sản Xuân Thủy</t>
  </si>
  <si>
    <t>Kênh tiêu Phía Bắc</t>
  </si>
  <si>
    <t>Kênh tiêu đồng Pheo, Chằm</t>
  </si>
  <si>
    <t xml:space="preserve">Kênh tiêu Cửa Đình </t>
  </si>
  <si>
    <t>Kênh tiêu Dộc Sen, Gáo Mả Dậm</t>
  </si>
  <si>
    <t>Kênh tiêu đồng Mả Cửa Đình</t>
  </si>
  <si>
    <t>Kênh tiêu trạm bơm Ngõ Năm</t>
  </si>
  <si>
    <t>Kênh tiêu trạm bơm Bồ gạo</t>
  </si>
  <si>
    <t>Kênh tiêu trạm bơm Đồng quan</t>
  </si>
  <si>
    <t>Kênh tiêu đồng Giành</t>
  </si>
  <si>
    <t>Kênh tiêu đồng Nghè</t>
  </si>
  <si>
    <t>Kênh tiêu Cầu Vồng</t>
  </si>
  <si>
    <t>Kênh tiêu Rộc 3</t>
  </si>
  <si>
    <t>Kênh tiêu Chùa Vang</t>
  </si>
  <si>
    <t>Kênh tiêu Rộc Vỡ</t>
  </si>
  <si>
    <t>Kênh tiêu Rộc Song</t>
  </si>
  <si>
    <t>Kênh tiêu Cảnh Tay</t>
  </si>
  <si>
    <t>Kênh tiêu Rộc Mạ</t>
  </si>
  <si>
    <t>Kênh tiêu Rộc Lẹ</t>
  </si>
  <si>
    <t>Kênh tiêu Rộc Khanh</t>
  </si>
  <si>
    <t>Kênh tiêu Rộc Bọc</t>
  </si>
  <si>
    <t>Kênh tiêu Rộc Re</t>
  </si>
  <si>
    <t>Kênh tiêu Điềm Hôi</t>
  </si>
  <si>
    <t>Kênh tiêu Rộc Lá</t>
  </si>
  <si>
    <t>Kênh tiêu Vầng Trước, Lác</t>
  </si>
  <si>
    <t>Kênh tiêu Sau Núi</t>
  </si>
  <si>
    <t>Kênh tiêu đồng Guồi</t>
  </si>
  <si>
    <t>Kênh tiêu Rộc Giữa</t>
  </si>
  <si>
    <t>Kênh tiêu Ngã Tư</t>
  </si>
  <si>
    <t>Kênh tiêu Bãi Cháy</t>
  </si>
  <si>
    <t>Kênh tiêu đồng Khoan</t>
  </si>
  <si>
    <t>Kênh tiêu Vàn Ké</t>
  </si>
  <si>
    <t>Kênh tiêu Cây Ổi</t>
  </si>
  <si>
    <t>Kênh tiêu Loa Ken, Sau Tàu</t>
  </si>
  <si>
    <t>Kênh tiêu đồng Phú Lão</t>
  </si>
  <si>
    <t>Kênh tiêu Hiền Lương 5</t>
  </si>
  <si>
    <t>Kênh tiêu Cửa Đình, kênh Nam</t>
  </si>
  <si>
    <t>Kênh tiêu đồng Vậy, Bãi Cát</t>
  </si>
  <si>
    <t>Kênh tiêu đồng Bông, đồng Kháo</t>
  </si>
  <si>
    <t>Kênh tiêu đồng Chì, Bãi Đậu</t>
  </si>
  <si>
    <t>Kênh tiêu Phú Lão</t>
  </si>
  <si>
    <t>Kênh tiêu đông Du Núi</t>
  </si>
  <si>
    <t>Kênh tiêu đồng Du Ngoài</t>
  </si>
  <si>
    <t>Kênh tiêu đông Du Trong</t>
  </si>
  <si>
    <t>Kênh tiêu đồng Sơn</t>
  </si>
  <si>
    <t>Kênh tiêu HTX Găng</t>
  </si>
  <si>
    <t>Kênh tiêu thôn Cổng</t>
  </si>
  <si>
    <t>Kênh tiêu thôn Lầy</t>
  </si>
  <si>
    <t>Kênh tiêu thôn Đông</t>
  </si>
  <si>
    <t>Kênh tiêu thôn Thi</t>
  </si>
  <si>
    <t>Kênh tiêu thôn Hôm</t>
  </si>
  <si>
    <t>Kênh tiêu Dộc đồng Lạng</t>
  </si>
  <si>
    <t>Kênh tiêu Ngoài Vùng</t>
  </si>
  <si>
    <t>Kênh tiêu Quan Ác</t>
  </si>
  <si>
    <t>Kênh tiêu Ao Sen Dộc Mụ</t>
  </si>
  <si>
    <t>Kênh tiêu Cửa Khâu</t>
  </si>
  <si>
    <t>Kênh tiêu Thực Mực</t>
  </si>
  <si>
    <t>Kênh tiêu Đẻ</t>
  </si>
  <si>
    <t>Kênh tiêu Cây Thông</t>
  </si>
  <si>
    <t>Kênh tiêu Tây Chùa</t>
  </si>
  <si>
    <t>Kênh tiêu Trại Tây</t>
  </si>
  <si>
    <t>Kênh tiêu Cửa Hàng</t>
  </si>
  <si>
    <t>Kênh tiêu Đầu Dộc</t>
  </si>
  <si>
    <t>Kênh tiêu đồng Kiều Lương</t>
  </si>
  <si>
    <t>Kênh tiêu Miễu, Cầu Dừa</t>
  </si>
  <si>
    <t>Kênh tiêu Ao Pha, Cống Bà Hảo</t>
  </si>
  <si>
    <t>Kênh tiêu Chùa Đổ, Cầu Ống</t>
  </si>
  <si>
    <t>Kênh tiêu Bãi Thìn, đường Nam Hà</t>
  </si>
  <si>
    <t>Kênh tiêu Trạm Thu Phí</t>
  </si>
  <si>
    <t>Kênh tiêu Khu chuyển đổi</t>
  </si>
  <si>
    <t>Kênh tiêu Phú Vân</t>
  </si>
  <si>
    <t>kênh tiêu trạm bơm Phú Vân</t>
  </si>
  <si>
    <t>Kênh tiêu  đồng Phả Lại</t>
  </si>
  <si>
    <t>Kênh tiêu Dìa quốc lộ 18, Trong Làng</t>
  </si>
  <si>
    <t>Kênh tiêu cống Nam Hà đến Chợ Lại</t>
  </si>
  <si>
    <t>Kênh tiêu Cầu Sát, Dộc Dưới</t>
  </si>
  <si>
    <t>Kênh tiêu Cây Đề, Mẫu Bẩy</t>
  </si>
  <si>
    <t>Kênh tiêu Chuyển đổi</t>
  </si>
  <si>
    <t>Kênh tiêu đồng Tôm, Trong Làng</t>
  </si>
  <si>
    <t>Kênh tiêu trạn bơm Phù Lãng nhánh 1</t>
  </si>
  <si>
    <t>Kênh tiêu đồng Bè</t>
  </si>
  <si>
    <t>Kênh tiêu đồng Sõng</t>
  </si>
  <si>
    <t>Kênh tiêu Cây Chanh</t>
  </si>
  <si>
    <t>Kênh tiêu đồng Dai</t>
  </si>
  <si>
    <t>Kênh tiêu đồng Vỡ</t>
  </si>
  <si>
    <t>Kênh tiêu đồng Ấp</t>
  </si>
  <si>
    <t>Kênh tiêu đồng Oản</t>
  </si>
  <si>
    <t>Kênh tiêu Rộc Ta</t>
  </si>
  <si>
    <t>Kênh tiêu Rộc Vè, Mả Bầu</t>
  </si>
  <si>
    <t>Kênh tiêu Vườn Sư, Lỗ Cò</t>
  </si>
  <si>
    <t>Kênh tiêu đồng Riềng</t>
  </si>
  <si>
    <t>Kênh tiêu Cửa Chỗ</t>
  </si>
  <si>
    <t>Kênh tiêu Ao Vối</t>
  </si>
  <si>
    <t>Kênh tiêu Hàng Cơm</t>
  </si>
  <si>
    <t>Kênh tiêu Mả Vương</t>
  </si>
  <si>
    <t>Kênh tiêu trạm bơm Phù Lãng nhánh 2</t>
  </si>
  <si>
    <t>Kênh tiêu đồng Song, Đuôi Cá</t>
  </si>
  <si>
    <t>Kênh tiêu Rộc Lác, Bờ Mang</t>
  </si>
  <si>
    <t>Kênh tiêu Thủ Công</t>
  </si>
  <si>
    <t>Kênh tiêu trạm bơm An Trạch</t>
  </si>
  <si>
    <t>Kênh tiêu đồng Soi, đồng Hà</t>
  </si>
  <si>
    <t>Kênh tiêu đồng Năng</t>
  </si>
  <si>
    <t>Kênh tiêu VT7</t>
  </si>
  <si>
    <t>Kênh tiêu Bù Ngạc</t>
  </si>
  <si>
    <t>Kênh tiêu Sau Chùa</t>
  </si>
  <si>
    <t>Kênh tiêu M27</t>
  </si>
  <si>
    <t>Kênh tiêu đồng Chiêm</t>
  </si>
  <si>
    <t>Kênh tiêu Xã Tắc</t>
  </si>
  <si>
    <t>Kênh tiêu Đàn Đống</t>
  </si>
  <si>
    <t>Kênh tiêu Mới đồng Chiêm</t>
  </si>
  <si>
    <t>Kênh tiêu Cửa Chiến</t>
  </si>
  <si>
    <t>Kênh tiêu Đồng Chám</t>
  </si>
  <si>
    <t>Kênh tiêu Bờ Phù</t>
  </si>
  <si>
    <t>Kênh tiêu Huyện Đội</t>
  </si>
  <si>
    <t>Kênh tiêu Đồng Ma</t>
  </si>
  <si>
    <t>Kênh tiêu Ao Thuyền</t>
  </si>
  <si>
    <t>Kênh tiêu CửaVườn</t>
  </si>
  <si>
    <t>Kênh tiêu Nam Mụa</t>
  </si>
  <si>
    <t>Kênh tiêu Bắc Mụa</t>
  </si>
  <si>
    <t>Kênh tiêu Cửa Thủy</t>
  </si>
  <si>
    <t>Kênh tiêu đồng Lô</t>
  </si>
  <si>
    <t>Kênh tiêu đồng Phấn</t>
  </si>
  <si>
    <t>Kênh tiêu Ao Na, Đồng Vàn</t>
  </si>
  <si>
    <t>Kênh tiêu Bắc Quế Sơn</t>
  </si>
  <si>
    <t>Kênh tiêu Sau Xanh</t>
  </si>
  <si>
    <t>Kênh tiêu Cửa Am</t>
  </si>
  <si>
    <t>Kênh tiêu Ao Cúi</t>
  </si>
  <si>
    <t>Kênh tiêu Ao Na</t>
  </si>
  <si>
    <t>Kênh tiêu Bờ Chè</t>
  </si>
  <si>
    <t>Kênh tiêu Đầu Núi Sơn Tiền</t>
  </si>
  <si>
    <t>Kênh tiêu Ba Tiền</t>
  </si>
  <si>
    <t>Kênh tiêu Rệ Mả</t>
  </si>
  <si>
    <t>Kênh tiêu Bên Trước-Đình Bạn</t>
  </si>
  <si>
    <t>Kênh tiêu Bờ Huyện</t>
  </si>
  <si>
    <t>Kênh tiêu Đường Ngang</t>
  </si>
  <si>
    <t>Kênh tiêu đồng Pheo -Ao Làng</t>
  </si>
  <si>
    <t>Kênh tiêu Cửa Làng, Dân Cư</t>
  </si>
  <si>
    <t>Kênh tiêu đồng Lò, Ngõ Ngoảnh</t>
  </si>
  <si>
    <t>Kênh tiêu Sau Đình</t>
  </si>
  <si>
    <t>Kênh tiêu Chống Gỉ</t>
  </si>
  <si>
    <t>Kênh tiêu đồng Đông</t>
  </si>
  <si>
    <t>Kênh tiêu Cây Xoài</t>
  </si>
  <si>
    <t>Kênh tiêu Cửa Cầu</t>
  </si>
  <si>
    <t>Kênh tiêu Nhánh Hiền Lương 18 (Đồng Dưa)</t>
  </si>
  <si>
    <t>Kênh tiêu Cầu Thấu</t>
  </si>
  <si>
    <t>Kênh tiêu từ Thái Bảo chảy ra Kim Đôi 9</t>
  </si>
  <si>
    <t>Kênh tiêu Ngòi trạm bơm</t>
  </si>
  <si>
    <t>Kênh tiêu Cống Tự</t>
  </si>
  <si>
    <t>Kênh tiêu Năm Mẫu+Ruộng Lợn</t>
  </si>
  <si>
    <t>Kênh tiêu Cây Sòi + Vũng + Dòng</t>
  </si>
  <si>
    <t>Kênh tiêu Cầu Chè Lãng Trắng</t>
  </si>
  <si>
    <t>Kênh tiêu đồng Lẽ</t>
  </si>
  <si>
    <t>Kênh tiêu đồng An</t>
  </si>
  <si>
    <t>Kênh tiêu Trục An</t>
  </si>
  <si>
    <t>Kênh tiêu Mả Giữa</t>
  </si>
  <si>
    <t>Kênh tiêu đồng Nôm</t>
  </si>
  <si>
    <t>Kênh tiêu đồng Xiếc</t>
  </si>
  <si>
    <t>Kênh tiêu đồng Dồi</t>
  </si>
  <si>
    <t>Kênh tiêu Giữa đồng</t>
  </si>
  <si>
    <t>Kênh tiêu Hẳm Ngoài</t>
  </si>
  <si>
    <t>Kênh tiêu Mả Mèo - Tàu Tượng</t>
  </si>
  <si>
    <t>Kênh tiêu Kinh Bắc</t>
  </si>
  <si>
    <t>Kênh tiêu đồng Chọi</t>
  </si>
  <si>
    <t>Kênh tiêu Trũng Trong</t>
  </si>
  <si>
    <t>Kênh tiêu đồng Cai</t>
  </si>
  <si>
    <t>Kênh tiêu đồng Cúi</t>
  </si>
  <si>
    <t>Kênh tiêu Ao Sen</t>
  </si>
  <si>
    <t>Kênh tiêu đồng Tịnh</t>
  </si>
  <si>
    <t>Kênh tiêu Quan Điền</t>
  </si>
  <si>
    <t>Kênh tiêu Giữa hai cửa Ông</t>
  </si>
  <si>
    <t>Kênh tiêu Trũng Diệc</t>
  </si>
  <si>
    <t>Kênh tiêu đồng Cá</t>
  </si>
  <si>
    <t>Kênh tiêu đồng Cói</t>
  </si>
  <si>
    <t>Kênh tiêu đồng Quan</t>
  </si>
  <si>
    <t>Kênh tiêu Dưới Đồng</t>
  </si>
  <si>
    <t>Kênh tiêu Trường học</t>
  </si>
  <si>
    <t>Kênh tiêu đồng Dộc-Từa-Yên</t>
  </si>
  <si>
    <t>Kênh tiêu đồng Đống- Ông Hè</t>
  </si>
  <si>
    <t>Kênh tiêu Tôm Riu</t>
  </si>
  <si>
    <t>Kênh tiêu trạm bơm Đào Xá</t>
  </si>
  <si>
    <t>Kênh tiêu Trà Muộn</t>
  </si>
  <si>
    <t>Kênh tiêu Vàn</t>
  </si>
  <si>
    <t>Kênh tiêu đồng Sau</t>
  </si>
  <si>
    <t>Kênh tiêu trạm bơm Ngô Khê</t>
  </si>
  <si>
    <t>Kênh tiêu Cổng Đồng</t>
  </si>
  <si>
    <t>Kênh tiêu đồng Phát</t>
  </si>
  <si>
    <t>Kênh tiêu đồng Mái</t>
  </si>
  <si>
    <t>Kênh tiêu đồng Xung</t>
  </si>
  <si>
    <t>Kênh tiêu đồng Sâu</t>
  </si>
  <si>
    <t>Kênh tiêu Mười Bẩy Phần</t>
  </si>
  <si>
    <t>Kênh tiêu từ đồng Bờ Gai đến bể hút trạm bơm Vạn An</t>
  </si>
  <si>
    <t>Kênh tiêu đồng Bịch</t>
  </si>
  <si>
    <t xml:space="preserve">Kênh tiêu đồng Trũng </t>
  </si>
  <si>
    <t>Kênh tiêu đồng Trê</t>
  </si>
  <si>
    <t>Kênh tiêu đồng Sau (ngoài sông)</t>
  </si>
  <si>
    <t>Kênh tiêu đồng Cừ</t>
  </si>
  <si>
    <t>Kênh tiêu đồng Chõ</t>
  </si>
  <si>
    <t>Kênh tiêu Giữa Đồng</t>
  </si>
  <si>
    <t>Kênh tiêu Mễ Sơn</t>
  </si>
  <si>
    <t>Kênh tiêu đồng Trong (ngoài sông)</t>
  </si>
  <si>
    <t>Kênh tiêu Rìa Đàng Ngoài</t>
  </si>
  <si>
    <t>Kênh tiêu Rìa Đàng Trong</t>
  </si>
  <si>
    <t>Kênh tiêu đồng Dộc</t>
  </si>
  <si>
    <t>Kênh tiêu Láng</t>
  </si>
  <si>
    <t>Kênh tiêu đồng Lải</t>
  </si>
  <si>
    <t xml:space="preserve">Kênh tiêu đồng Chéo </t>
  </si>
  <si>
    <t>Kênh tiêu Đường Cửa</t>
  </si>
  <si>
    <t>Kênh tiêu Tình Hình</t>
  </si>
  <si>
    <t>Kênh tiêu Cổng Toang</t>
  </si>
  <si>
    <t>Kênh tiêu Đầu Đền</t>
  </si>
  <si>
    <t>Kênh tiêu Sườn Núi</t>
  </si>
  <si>
    <t>Kênh tiêu trạm bơm Cửa Đình</t>
  </si>
  <si>
    <t>Kênh tiêu Cống Gạch</t>
  </si>
  <si>
    <t>Kênh tiêu trạm bơm Trằm</t>
  </si>
  <si>
    <t>Kênh tiêu Nga Hoàng</t>
  </si>
  <si>
    <t>Kênh tiêu G1</t>
  </si>
  <si>
    <t>Kênh tiêu G3</t>
  </si>
  <si>
    <t>Kênh tiêu trạm bơm Ngăm Mạc</t>
  </si>
  <si>
    <t>Kênh tiêu N1 nhánh 1</t>
  </si>
  <si>
    <t>Kênh tiêu M2 nhánh 1</t>
  </si>
  <si>
    <t>Kênh tiêu trạm bơm Ngăm Lương</t>
  </si>
  <si>
    <t>Kênh tiêu N1 nhánh 2</t>
  </si>
  <si>
    <t>Kênh tiêu M2 nhánh 2</t>
  </si>
  <si>
    <t>Kênh tiêu M2 nhánh 3</t>
  </si>
  <si>
    <t>Kênh tiêu N1 nhánh 3</t>
  </si>
  <si>
    <t>Kênh tiêu N1 nhánh 4</t>
  </si>
  <si>
    <t>Kênh tiêu N1 nhánh 5</t>
  </si>
  <si>
    <t>Kênh tiêu N1 nhánh 6</t>
  </si>
  <si>
    <t>Kênh tiêu N1 nhánh 7</t>
  </si>
  <si>
    <t>Kênh tiêu N1 nhánh 8</t>
  </si>
  <si>
    <t>Kênh tiêu N3</t>
  </si>
  <si>
    <t xml:space="preserve">Kênh tiêu trạm bơm Cứu Sơn </t>
  </si>
  <si>
    <t>Kênh tiêu N9-0</t>
  </si>
  <si>
    <t>Kênh tiêu N9 nhánh 1</t>
  </si>
  <si>
    <t>Kênh tiêu N9 nhánh 2</t>
  </si>
  <si>
    <t>Kênh tiêu N9 nhánh 3</t>
  </si>
  <si>
    <t>Kênh tiêu N9 nhánh 4</t>
  </si>
  <si>
    <t xml:space="preserve">Kênh tiêu Kênh TB Bảo Tháp </t>
  </si>
  <si>
    <t>Kênh tiêu N9-1</t>
  </si>
  <si>
    <t>Kênh tiêu N9-2</t>
  </si>
  <si>
    <t>Kênh tiêu N19+TB</t>
  </si>
  <si>
    <t>Kênh tiêu trạm bơm Hiệp Sơn</t>
  </si>
  <si>
    <t>Kênh tiêu N3-1</t>
  </si>
  <si>
    <t>Kênh tiêu N9-3</t>
  </si>
  <si>
    <t>Kênh tiêu N9-4</t>
  </si>
  <si>
    <t>Kênh tiêu N3-2</t>
  </si>
  <si>
    <t>Kênh tiêu N5-0</t>
  </si>
  <si>
    <t>Kênh tiêu N9-5</t>
  </si>
  <si>
    <t>Kênh tiêu đồng Nội-Bãi Rác-N9</t>
  </si>
  <si>
    <t>Kênh tiêu N9-8-:-N9</t>
  </si>
  <si>
    <t>Kênh tiêu Sốc Lớn-N9</t>
  </si>
  <si>
    <t>Kênh tiêu đồng Mốt - N9-7-N9</t>
  </si>
  <si>
    <t>Kênh tiêu N3 nhánh 1</t>
  </si>
  <si>
    <t xml:space="preserve">Kênh tiêu N1 nhánh 3 </t>
  </si>
  <si>
    <t>Kênh tiêu trạm bơm Đại Bái 1</t>
  </si>
  <si>
    <t>Kênh tiêu trạm bơm Đại Bái 2</t>
  </si>
  <si>
    <t>Kênh tiêu trạm bơm Cổ Cò</t>
  </si>
  <si>
    <t>Kênh tiêu trạm bơm Rộc Vó</t>
  </si>
  <si>
    <t xml:space="preserve">Kênh tiêu trạm bơm Nghè Trong </t>
  </si>
  <si>
    <t>Kênh tiêu trạm bơm Đồng Đoan</t>
  </si>
  <si>
    <t xml:space="preserve">Kênh tiêu trạm bơm Đống Đất </t>
  </si>
  <si>
    <t>Kênh tiêu trạm bơm Cầu Diệp</t>
  </si>
  <si>
    <t>Kênh tiêu trạm bơm Thủ Pháp 1 nhánh 1</t>
  </si>
  <si>
    <t>Kênh tiêu trạm bơm Thủ Pháp 2 nhánh 1</t>
  </si>
  <si>
    <t>Kênh tiêu N5-1</t>
  </si>
  <si>
    <t>Kênh tiêu N5-2</t>
  </si>
  <si>
    <t xml:space="preserve">Kênh tiêu trạm bơm Lương Pháp </t>
  </si>
  <si>
    <t>Kênh tiêu trạm bơm Quỳnh Bội 1</t>
  </si>
  <si>
    <t>Kênh tiêu trạm bơm Quỳnh Bội 2</t>
  </si>
  <si>
    <t>Kênh tiêu trạm bơm Đỗ Xá</t>
  </si>
  <si>
    <t>Kênh tiêu trạm bơm Phú Dư 1</t>
  </si>
  <si>
    <t>Kênh tiêu trạm bơm Đổng Lâm</t>
  </si>
  <si>
    <t>Kênh tiêu Bãi Huyện - Ngõ 3</t>
  </si>
  <si>
    <t>Kênh tiêu Bến Giáo - Bãi Mía</t>
  </si>
  <si>
    <t>Kênh tiêu Điếm Đông - Đầu Đình</t>
  </si>
  <si>
    <t>Kênh tiêu RDS - Vực Hữu</t>
  </si>
  <si>
    <t>Kênh tiêu Cửa Nghị - Đào Hồ</t>
  </si>
  <si>
    <t>Kênh tiêu Bến Dâu - Ao Sen</t>
  </si>
  <si>
    <t>Kênh tiêu Cõi trên- trạm bơm-sông Ngụ</t>
  </si>
  <si>
    <t>Kênh tiêu Làng-Ao-sông Ngụ</t>
  </si>
  <si>
    <t>Kênh tiêu Làng-trạm bơm-sông Ngụ</t>
  </si>
  <si>
    <t>Kênh tiêu đồng Rua-trạm bơm-sông Ngụ</t>
  </si>
  <si>
    <t>Kênh tiêu Ao-sông Cầu Tu</t>
  </si>
  <si>
    <t>Kênh tiêu Sau Trường-Cầu Tu</t>
  </si>
  <si>
    <t>Kênh tiêu 10%-Cầu Tu</t>
  </si>
  <si>
    <t>Kênh tiêu Làng - Cầu Tu</t>
  </si>
  <si>
    <t>Kênh tiêu Dộc-kênh dẫn trạm bơm</t>
  </si>
  <si>
    <t>Kênh tiêu Đường Dai, Giải Phướn - kênh dẫn trạm bơm</t>
  </si>
  <si>
    <t>Kênh tiêu đồng Rua- trạm bơm-sông Cầu Tu</t>
  </si>
  <si>
    <t>Kênh tiêu Làng- Trạm bơm-sông Cầu Tu</t>
  </si>
  <si>
    <t>Kênh tiêu Ao Cá - sông Cầu Tu</t>
  </si>
  <si>
    <t>Kênh tiêu Nếp vàng -N9-7-N9</t>
  </si>
  <si>
    <t>Kênh tiêu Rộc- Trạm bơm 1-sông Ngụ</t>
  </si>
  <si>
    <t>Kênh tiêu Ưng- trạm bơm - sông Ngụ</t>
  </si>
  <si>
    <t>Kênh tiêu Làng - sông Ngụ</t>
  </si>
  <si>
    <t>Kênh tiêu N9-1-N9</t>
  </si>
  <si>
    <t>Kênh tiêu Rộc-N9</t>
  </si>
  <si>
    <t>Kênh tiêu Mả Dung- N9</t>
  </si>
  <si>
    <t>Kênh tiêu Đống Lương-N19</t>
  </si>
  <si>
    <t>Kênh tiêu Sốc Lớn - N19</t>
  </si>
  <si>
    <t>Kênh tiêu Làng - N19</t>
  </si>
  <si>
    <t>Kênh tiêu Đống Lương - N19</t>
  </si>
  <si>
    <t>Kênh tiêu Cửa Đình - N19</t>
  </si>
  <si>
    <t>Kênh tiêu Làng, Ao-N19</t>
  </si>
  <si>
    <t>Kênh tiêu Đìa - sông Cầu Tu</t>
  </si>
  <si>
    <t>Kênh tiêu Sông Lai</t>
  </si>
  <si>
    <t>Kênh tiêu Đống Hai-cầu Tu</t>
  </si>
  <si>
    <t>Kênh tiêu Mả Ty-kênh dẫn Tb</t>
  </si>
  <si>
    <t>Kênh tiêu Tư Điền - kênh dẫn TB</t>
  </si>
  <si>
    <t>Kênh tiêu Đồng Ấp - N29</t>
  </si>
  <si>
    <t>Kênh tiêu Làng - kênh dẫn TB</t>
  </si>
  <si>
    <t>Kênh tiêu Ao cá - sông Cầu Tu</t>
  </si>
  <si>
    <t>Kênh tiêu Huề Đông - Sông Đoàn</t>
  </si>
  <si>
    <t>Kênh tiêu ra kênh Bắc</t>
  </si>
  <si>
    <t>Kênh tiêu B37- sông Đoàn</t>
  </si>
  <si>
    <t>Kênh tiêu Chân đê-xi phông N29</t>
  </si>
  <si>
    <t>Kênh tiêu Bãi Rác-Xi phông N29</t>
  </si>
  <si>
    <t>Kênh tiêu Tràng ty - N29</t>
  </si>
  <si>
    <t>Kênh tiêu B37 - sông Đoàn</t>
  </si>
  <si>
    <t>Kênh tiêu B37-sông đoàn</t>
  </si>
  <si>
    <t>Kênh tiêu Sông Đoàn - Huề Đông</t>
  </si>
  <si>
    <t>Kênh tiêu N41</t>
  </si>
  <si>
    <t>Kênh tiêu cửa Làng - N41</t>
  </si>
  <si>
    <t>Kênh tiêu Khu chăn nuôi-N39</t>
  </si>
  <si>
    <t>Kênh tiêu đồng Dạ-N39</t>
  </si>
  <si>
    <t>Kênh tiêu đồng Sủng-N39</t>
  </si>
  <si>
    <t>Kênh tiêu Cây Xanh-N41</t>
  </si>
  <si>
    <t>Kênh tiêu N39</t>
  </si>
  <si>
    <t>Kênh tiêu đồng Vang- sông Đoàn</t>
  </si>
  <si>
    <t>Kênh tiêu Cửa Làng - sông Đoàn</t>
  </si>
  <si>
    <t>Kênh tiêu đồng Bưởi - sông Đoàn</t>
  </si>
  <si>
    <t>Kênh tiêu Cửa Làng - N39</t>
  </si>
  <si>
    <t>Kênh tiêu nhánh Đám Mạ - N39</t>
  </si>
  <si>
    <t>Kênh tiêu Đường Cối - sông Đoàn</t>
  </si>
  <si>
    <t>Kênh tiêu dộc Chè - N39</t>
  </si>
  <si>
    <t>Kênh tiêu 4 Mẫu - N39</t>
  </si>
  <si>
    <t>Kênh tiêu đồng Ngô-N39</t>
  </si>
  <si>
    <t>Kênh tiêu đồng Quýt ra sông Đoàn</t>
  </si>
  <si>
    <t>Kênh tiêu Dộc - sông Ngụ</t>
  </si>
  <si>
    <t>Kênh tiêu cống Cầu - sông Ngụ</t>
  </si>
  <si>
    <t>Kênh tiêu ra N39</t>
  </si>
  <si>
    <t>Kênh tiêu sau Đình - N39</t>
  </si>
  <si>
    <t>Kênh tiêu Dộc - N39</t>
  </si>
  <si>
    <t>Kênh tiêu làng Đông - N39</t>
  </si>
  <si>
    <t>Kênh tiêu Mả Lấm - N39</t>
  </si>
  <si>
    <t>Kênh tiêu sau Trại - sông Đoàn</t>
  </si>
  <si>
    <t>Kênh tiêu Quán Đống - sông Đoàn</t>
  </si>
  <si>
    <t>Kênh tiêu Ao gỗ - sông Đoàn</t>
  </si>
  <si>
    <t>Kênh tiêu Bà Hương - sông Ngụ</t>
  </si>
  <si>
    <t>Kênh tiêu cửa Đình Con Cà -sông Đoàn</t>
  </si>
  <si>
    <t>Kênh tiêu Thủy Sản - sông Ngụ</t>
  </si>
  <si>
    <t>Kênh tiêu Cầu tre - N39</t>
  </si>
  <si>
    <t>Kênh tiêu Ao úng - N39</t>
  </si>
  <si>
    <t>Kênh tiêu Cống ông Lục - N49</t>
  </si>
  <si>
    <t>Kênh tiêu cống ông Hồng - sông Răm</t>
  </si>
  <si>
    <t>Kênh tiêu trạm bơm Gia Phú - sông Răm</t>
  </si>
  <si>
    <t>Kênh tiêu Bãi mầu - sông Răm</t>
  </si>
  <si>
    <t>Kênh tiêu đồng Giám Ao Táy - N39</t>
  </si>
  <si>
    <t>Kênh tiêu Quán Sắn - sông Răm</t>
  </si>
  <si>
    <t>Kênh tiêu đồng Xung - N49</t>
  </si>
  <si>
    <t>Kênh tiêu Đường Dài - N49</t>
  </si>
  <si>
    <t>Kênh tiêu ruộng Quan - sông Răm</t>
  </si>
  <si>
    <t>Kênh tiêu Cừ Chù - sông Răm</t>
  </si>
  <si>
    <t>Kênh tiêu Ngõ diễu - N41</t>
  </si>
  <si>
    <t>Kênh tiêu Miễu - N41</t>
  </si>
  <si>
    <t>Kênh tiêu Dộc Cầu - N41</t>
  </si>
  <si>
    <t>Kênh tiêu Đình Trên - N39</t>
  </si>
  <si>
    <t>Kênh tiêu Đường Mai - sông Răm</t>
  </si>
  <si>
    <t>Kênh tiêu Cây Đề - sông Răm</t>
  </si>
  <si>
    <t>Kênh tiêu Thủy sản lấy nước sông Răm</t>
  </si>
  <si>
    <t>Kênh tiêu Mả Chay - N43</t>
  </si>
  <si>
    <t>Kênh tiêu Bờ Khảo - N43</t>
  </si>
  <si>
    <t>Kênh tiêu đồng Quai - N43</t>
  </si>
  <si>
    <t>Kênh tiêu Cửa Làng - N43</t>
  </si>
  <si>
    <t>Kênh tiêu Bùng - N41</t>
  </si>
  <si>
    <t>Kênh tiêu Đít Đập - N41</t>
  </si>
  <si>
    <t>Kênh tiêu B48a - N41</t>
  </si>
  <si>
    <t>Kênh tiêu B48b - N41</t>
  </si>
  <si>
    <t>Kênh tiêu Sau trạm bơm Nghĩa Đạo</t>
  </si>
  <si>
    <t>Kênh tiêu N2</t>
  </si>
  <si>
    <t>Kênh tiêu C20</t>
  </si>
  <si>
    <t>Kênh tiêu Cống Khoai về ĐCĐQB</t>
  </si>
  <si>
    <t>Kênh tiêu Vực Ngà về ĐCĐQB</t>
  </si>
  <si>
    <t>Kênh tiêu C5 về ĐCĐQB</t>
  </si>
  <si>
    <t>Kênh tiêu nhánh Yên Nho 2 về L6</t>
  </si>
  <si>
    <t>Kênh tiêu nhánh Yên Nho 1 về L6</t>
  </si>
  <si>
    <t>Kênh tiêu nhánh Tam á về L6</t>
  </si>
  <si>
    <t>Kênh tiêu nhánh Ngọc Khám về L6</t>
  </si>
  <si>
    <t>Kênh tiêu Lưu Không Giữa về L6</t>
  </si>
  <si>
    <t>Kênh tiêu N1 (Nội Trung)</t>
  </si>
  <si>
    <t>Kênh tiêu Dọc Mỏ</t>
  </si>
  <si>
    <t>Kênh tiêu C9</t>
  </si>
  <si>
    <t>Kênh tiêu C17</t>
  </si>
  <si>
    <t>Kênh tiêu nhánh C17</t>
  </si>
  <si>
    <t>Kênh tiêu nhánh Cầu Hàng ra L6</t>
  </si>
  <si>
    <t>Kênh tiêu Làng Kênh ra L6</t>
  </si>
  <si>
    <t>Kênh tiêu xi phông Dư Xá 2 ra L6</t>
  </si>
  <si>
    <t>Kênh tiêu xi phông Dư Xá 1 ra L6</t>
  </si>
  <si>
    <t>Kênh tiêu làng Giành ra L6 - 1</t>
  </si>
  <si>
    <t xml:space="preserve">Kênh tiêu nhánh L6-2 </t>
  </si>
  <si>
    <t>Kênh tiêu Dân Cư</t>
  </si>
  <si>
    <t>Kênh tiêu Cống tiêu Đậu ra sông Dâu</t>
  </si>
  <si>
    <t>Kênh tiêu S7</t>
  </si>
  <si>
    <t>Kênh tiêu S6</t>
  </si>
  <si>
    <t>Kênh tiêu S5</t>
  </si>
  <si>
    <t>Kênh tiêu nhánh Thư Đôi ra L2</t>
  </si>
  <si>
    <t>Kênh tiêu nhánh Yên Nhuế ra L3</t>
  </si>
  <si>
    <t>Kênh tiêu nhánh ra L6</t>
  </si>
  <si>
    <t>Kênh tiêu L3</t>
  </si>
  <si>
    <t>Kênh tiêu L2</t>
  </si>
  <si>
    <t>Kênh tiêu S4</t>
  </si>
  <si>
    <t>Kênh tiêu S3</t>
  </si>
  <si>
    <t>Kênh tiêu S2</t>
  </si>
  <si>
    <t>Kênh tiêu S1</t>
  </si>
  <si>
    <t>Kênh tiêu C1</t>
  </si>
  <si>
    <t>Kênh tiêu  L2</t>
  </si>
  <si>
    <t>Kênh tiêu Cống tiêu Đông Cốc</t>
  </si>
  <si>
    <t>Kênh tiêu S5a</t>
  </si>
  <si>
    <t>Kênh tiêu S5b</t>
  </si>
  <si>
    <t>Kênh tiêu trạm bơm Mão Điền</t>
  </si>
  <si>
    <t>Kênh tiêu trạm bơm 773</t>
  </si>
  <si>
    <t>Kênh tiêu B11a</t>
  </si>
  <si>
    <t>Kênh tiêu Xi phông Thượng Ngọ</t>
  </si>
  <si>
    <t>Kênh tiêu M1</t>
  </si>
  <si>
    <t>Kênh tiêu qua Đường 38 mới</t>
  </si>
  <si>
    <t>Kênh tiêu trạm bơm thôn Cả</t>
  </si>
  <si>
    <t>Kênh tiêu trạm bơm xóm Lẽ</t>
  </si>
  <si>
    <t>Kênh tiêu D8</t>
  </si>
  <si>
    <t>Kênh tiêu D6</t>
  </si>
  <si>
    <t>Kênh tiêu D4</t>
  </si>
  <si>
    <t>Kênh tiêu D1</t>
  </si>
  <si>
    <t>Kênh tiêu C2</t>
  </si>
  <si>
    <t>Kênh tiêu V3</t>
  </si>
  <si>
    <t>Kênh tiêu V2</t>
  </si>
  <si>
    <t>Kênh tiêu V1</t>
  </si>
  <si>
    <t>Kênh tiêu D3</t>
  </si>
  <si>
    <t>Kênh tiêu D11</t>
  </si>
  <si>
    <t>Kênh tiêu D9</t>
  </si>
  <si>
    <t>Kênh tiêu D7</t>
  </si>
  <si>
    <t xml:space="preserve">Kênh tiêu ra trạm bơm Mỹ Hương 3 </t>
  </si>
  <si>
    <t>Kênh tiêu ra Cống Đồng Vắng</t>
  </si>
  <si>
    <t>Kênh tiêu ra Cống Từ Đọc</t>
  </si>
  <si>
    <t>Kênh tiêu ra Cống Cây Bàng ra N57</t>
  </si>
  <si>
    <t>Kênh tiêu ra Cống ông Trọng ra N55</t>
  </si>
  <si>
    <t>Kênh tiêu ra Cống Vườn Hòn ra N55</t>
  </si>
  <si>
    <t>Kênh tiêu ra Cống Đống Bài ra N55</t>
  </si>
  <si>
    <t>Kênh tiêu ra Cống Bãi Cả</t>
  </si>
  <si>
    <t>Kênh tiêu ra Cống Sau Nghĩa Trang</t>
  </si>
  <si>
    <t>Kênh tiêu ra Cống Cửa Đình</t>
  </si>
  <si>
    <t>Kênh tiêu ra Cống Đồng Óc ra N57</t>
  </si>
  <si>
    <t>Kênh tiêu ra Cống Bãi Mát ra N57</t>
  </si>
  <si>
    <t>Kênh tiêu ra Cống Bãi Dạ ra N57</t>
  </si>
  <si>
    <t>Kênh tiêu ra Cống Đồng Kênh ra N57</t>
  </si>
  <si>
    <t xml:space="preserve">Kênh tiêu trạm bơm Mỹ Hương 3 </t>
  </si>
  <si>
    <t xml:space="preserve">Kênh dẫn về trạm bơm Lai Hạ </t>
  </si>
  <si>
    <t>Kênh tiêu N53</t>
  </si>
  <si>
    <t>Kênh tiêu trạm bơm Lai Hạ về sông Cỏ</t>
  </si>
  <si>
    <t>Kênh tiêu ra cống Bài Thê ra sông Râm</t>
  </si>
  <si>
    <t>Kênh tiêu ra cống Cửa Đình ra sông Râm</t>
  </si>
  <si>
    <t>Kênh tiêu ông Cờ ra N49</t>
  </si>
  <si>
    <t>Kênh tiêu cột nước thấp( Bà tước)</t>
  </si>
  <si>
    <t>Kênh tiêu về TB Thanh Lâm ra sông Ngụ</t>
  </si>
  <si>
    <t>Kênh tiêu Ao sen ra sông Ngụ</t>
  </si>
  <si>
    <t>Kênh tiêu ra cống tiêu ông Việc ra N49</t>
  </si>
  <si>
    <t>Kênh tiêu ông Liêu ra N49</t>
  </si>
  <si>
    <t>Kênh tiêu đồng gạch ra N49</t>
  </si>
  <si>
    <t>Kênh tiêu ra cống tiêu hai cửa N45</t>
  </si>
  <si>
    <t>Kênh tiêu Thanh Hà</t>
  </si>
  <si>
    <t>Kênh tiêu Trung Tiến</t>
  </si>
  <si>
    <t>Kênh tiêu ra cống chân cột điện 500Kv</t>
  </si>
  <si>
    <t>Kênh tiêu ra cống tiêu XP cơ khí</t>
  </si>
  <si>
    <t>Kênh tiêu Xi phông cơ khí</t>
  </si>
  <si>
    <t>Kênh tiêu ra cống tiêu sau làng</t>
  </si>
  <si>
    <t>Kênh tiêu ra Cống tiêu bãi lính</t>
  </si>
  <si>
    <t>Kênh tiêu ra cống tiêu Ngòi Gio</t>
  </si>
  <si>
    <t>Kênh tiêu ra kênh nhánh N51</t>
  </si>
  <si>
    <t>Kênh tiêu ra cống cột Ông Xếp</t>
  </si>
  <si>
    <t>Kênh tiêu ra cống cột nước thấp</t>
  </si>
  <si>
    <t>Kênh tiêu Đòng sánh</t>
  </si>
  <si>
    <t>Kênh tiêu Sau chùa</t>
  </si>
  <si>
    <t>Kênh tiêu Ông Sơn</t>
  </si>
  <si>
    <t>Kênh tiêu M5</t>
  </si>
  <si>
    <t>Kênh tiêu M6</t>
  </si>
  <si>
    <t>Kênh tiêu M10</t>
  </si>
  <si>
    <t>Kênh tiêu Bãi Cát</t>
  </si>
  <si>
    <t>Kênh tiêu trạm bơm Tuần La 1</t>
  </si>
  <si>
    <t>Kênh tiêu trạm bơm Tuần La 2</t>
  </si>
  <si>
    <t>Kênh tiêu Màu (TB. Nhị Trai)</t>
  </si>
  <si>
    <t>Kênh tiêu (TB. T.Xá 2)</t>
  </si>
  <si>
    <t>Kênh tiêu đồng lứa (TB. T.Xá 2)</t>
  </si>
  <si>
    <t>Kênh tiêu Bờ hồ - Cống ngầm (TB. T.Xá 1)</t>
  </si>
  <si>
    <t>Kênh tiêu Con Hươu (TB. T.Xá 1)</t>
  </si>
  <si>
    <t>Kênh tiêu Cửa Vực (TB. T.Xá 1)</t>
  </si>
  <si>
    <t>Kênh tiêu  L1</t>
  </si>
  <si>
    <t>Kênh tiêu trạm bơm Tỳ Điện</t>
  </si>
  <si>
    <t>Kênh tiêu trạm bơm Ngọc Thượng</t>
  </si>
  <si>
    <t xml:space="preserve">Kênh tiêu phía đông trạm bơm Bà Khê </t>
  </si>
  <si>
    <t xml:space="preserve">Kênh tiêu phía tây trạm bơm Bà Khê </t>
  </si>
  <si>
    <t>Kênh tiêu trạm bơm Phương Xá</t>
  </si>
  <si>
    <t>Kênh tiêu N26</t>
  </si>
  <si>
    <t>Kênh tiêu trạm bơm Tĩnh Xá 3</t>
  </si>
  <si>
    <t>Kênh tiêu N24</t>
  </si>
  <si>
    <t>Kênh tiêu N22</t>
  </si>
  <si>
    <t>Kênh tiêu Gd N20</t>
  </si>
  <si>
    <t>Kênh tiêu trạm bơm Văn Ngoài</t>
  </si>
  <si>
    <t>Kênh tiêu trạm bơm Văn Trong</t>
  </si>
  <si>
    <t>Kênh tiêu trạm bơm Phú Dưới</t>
  </si>
  <si>
    <t>Kênh tiêu trạm bơm Tĩnh Xá 1</t>
  </si>
  <si>
    <t>Kênh tiêu trạm bơm Tĩnh Xá 2</t>
  </si>
  <si>
    <t>Kênh tiêu trạm bơm Thọ Ninh</t>
  </si>
  <si>
    <t>Kênh tiêu Đồng Dộc</t>
  </si>
  <si>
    <t>Kênh tiêu trạm bơm Phú Thọ</t>
  </si>
  <si>
    <t>Kênh tiêu trạm bơm Quảng Bố 2</t>
  </si>
  <si>
    <t>Kênh tiêu trạm bơm Quảng Bố 1</t>
  </si>
  <si>
    <t>Kênh tiêu tuyến Dộc</t>
  </si>
  <si>
    <t>Kênh tiêu trạm bơm Lĩnh Mai</t>
  </si>
  <si>
    <t>Kênh tiêu trạm bơm Quảng Nạp</t>
  </si>
  <si>
    <t>Kênh tiêu đồng vá</t>
  </si>
  <si>
    <t>Kênh tiêu trạm bơm Thanh Gia</t>
  </si>
  <si>
    <t>Kênh tiêu trạm bơm Ngọc Trì 2</t>
  </si>
  <si>
    <t>Kênh tiêu + trạm bơm Ngọc Trì</t>
  </si>
  <si>
    <t>Kênh tiêu trạm bơm Quảng Cầu 2</t>
  </si>
  <si>
    <t>Kênh tiêu trạm bơm Quảng Cầu 1</t>
  </si>
  <si>
    <t>Kênh tiêu trạm bơm Ngọc Khám</t>
  </si>
  <si>
    <t>Kênh tiêu tiêu sau ủy ban</t>
  </si>
  <si>
    <t>Kênh tiêu B3</t>
  </si>
  <si>
    <t>Kênh tiêu B2</t>
  </si>
  <si>
    <t>Kênh tiêu B1</t>
  </si>
  <si>
    <t>Kênh tiêu cửa Đình - N43</t>
  </si>
  <si>
    <t>Kênh tiêu đường Rùa</t>
  </si>
  <si>
    <t>Kênh tiêu Đường Vải</t>
  </si>
  <si>
    <t>Kênh tiêu đồng Lương</t>
  </si>
  <si>
    <t>Kênh tiêu Đường Thờ - N49</t>
  </si>
  <si>
    <t>Kênh tiêu Cửa đình - N43</t>
  </si>
  <si>
    <t>Kênh tiêu Con Trên</t>
  </si>
  <si>
    <t>Kênh tiêu đồng Lái - N43</t>
  </si>
  <si>
    <t>Kênh tiêu vượt cấp Nghĩa Trang</t>
  </si>
  <si>
    <t>Kênh tiêu Khả Liễu</t>
  </si>
  <si>
    <t>Kênh tiêu đồng Lụa</t>
  </si>
  <si>
    <t>Kênh tiêu Văn Than - N51</t>
  </si>
  <si>
    <t>Kênh tiêu vượt cấp Mỹ Lộc 2</t>
  </si>
  <si>
    <t>Kênh tiêu chân Đê - N51</t>
  </si>
  <si>
    <t>Kênh tiêu Đầu CCầu - N51</t>
  </si>
  <si>
    <t>Kênh tiêu Chùa Tẩu - N49</t>
  </si>
  <si>
    <t>Kênh tiêu đồng Vàng - N43</t>
  </si>
  <si>
    <t xml:space="preserve">Kênh tiêu đồng Chạn - N43 </t>
  </si>
  <si>
    <t>Kênh tiêu Mả Bạc - N43</t>
  </si>
  <si>
    <t>Kênh tiêu B50-N43</t>
  </si>
  <si>
    <t>Kênh tiêu B48a- N41</t>
  </si>
  <si>
    <t>Kênh tiêu Dộc Chùa - N41</t>
  </si>
  <si>
    <t>Kênh tiêu Long Biên - N41</t>
  </si>
  <si>
    <t>Kênh tiêu con Cá</t>
  </si>
  <si>
    <t>Kênh tiêu đồng Vân</t>
  </si>
  <si>
    <t>Kênh tiêu đồng Muội</t>
  </si>
  <si>
    <t>Kênh tiêu đồng Gộc</t>
  </si>
  <si>
    <t>Kênh tiêu đồng Ngà</t>
  </si>
  <si>
    <t>Kênh tiêu Đường cao tốc đến kênh tiêu trạm bơm Van An</t>
  </si>
  <si>
    <t>Kênh tiêu Cửa Huyện</t>
  </si>
  <si>
    <t>Kênh tiêu đồng Ngò</t>
  </si>
  <si>
    <t>Kênh tiêu Núi Đất</t>
  </si>
  <si>
    <t>Kênh tiêu Bắc Chè</t>
  </si>
  <si>
    <t>Kênh tiêu đồng Miễu</t>
  </si>
  <si>
    <t>Kênh tiêu Cửa Ngõ</t>
  </si>
  <si>
    <t>Kênh tiêu đồng Đay</t>
  </si>
  <si>
    <t>Kênh tiêu đồng Tây</t>
  </si>
  <si>
    <t>Kênh tiêu Khu Cũ</t>
  </si>
  <si>
    <t>Kênh tiêu áp khu Đồng Mới</t>
  </si>
  <si>
    <t>Kênh tiêu Cầu Vạc</t>
  </si>
  <si>
    <t>Kênh tiêu Cây Đa (Ao đại)</t>
  </si>
  <si>
    <t>Kênh tiêu Sen (Đa giáp)</t>
  </si>
  <si>
    <t>Kênh tiêu Ông Vơn</t>
  </si>
  <si>
    <t>Kênh tiêu trước Cửa Làng</t>
  </si>
  <si>
    <t>Kênh tiêu 3 Xã</t>
  </si>
  <si>
    <t>Kênh tưới trạm bơm Xuân Hội</t>
  </si>
  <si>
    <t>Kênh Tào Khê</t>
  </si>
  <si>
    <t>Kênh B9a</t>
  </si>
  <si>
    <t>Kênh tưới Đông Thọ 2</t>
  </si>
  <si>
    <t>Huyện Gia Bình</t>
  </si>
  <si>
    <t>Huyện Lương Tài</t>
  </si>
  <si>
    <t>Kênh tưới trạm bơm Văn Dương I</t>
  </si>
  <si>
    <t>Kênh tưới B4-1 (Đồng giếng)</t>
  </si>
  <si>
    <t>Kênh tưới B4-2 (Nghĩa Trang)</t>
  </si>
  <si>
    <t>Kênh tưới B4-4 (Trước làng)</t>
  </si>
  <si>
    <t>Kênh tưới B4-6 (Bãi dơ)</t>
  </si>
  <si>
    <t>Kênh tưới B4-2 (Mạch quyện)</t>
  </si>
  <si>
    <t>Kênh tưới B4-4 (Bãi dài)</t>
  </si>
  <si>
    <t>Kênh tưới B4-6 ( Kèo nhà)</t>
  </si>
  <si>
    <t>Kênh tưới B4-8 (Lăng lò)</t>
  </si>
  <si>
    <t>Kênh tưới B4-2 (Trong đồng)</t>
  </si>
  <si>
    <t>Kênh tưới B4-4 (Cây tháp)</t>
  </si>
  <si>
    <t>Kênh tưới B4-5 (Trước làng Đông)</t>
  </si>
  <si>
    <t>Kênh tưới B4-7 (Đồng Giập)</t>
  </si>
  <si>
    <t>Kênh tưới B4-9 (Cầu tùy)</t>
  </si>
  <si>
    <t>Kênh tưới B4-1 (Cháp dù)</t>
  </si>
  <si>
    <t>Kênh tưới B4-9' (Chuôm phèn)</t>
  </si>
  <si>
    <t>Kênh tưới B4-11 (Cây sếu)</t>
  </si>
  <si>
    <t>Kênh tưới B4-13 (Đồng Thượng)</t>
  </si>
  <si>
    <t>Kênh tưới Song Tháp 1 (Đồng Bét)</t>
  </si>
  <si>
    <t>Kênh tưới Song Tháp 2</t>
  </si>
  <si>
    <t>Kênh tưới Song Tháp 3-1</t>
  </si>
  <si>
    <t>Kênh tưới Song Tháp 4 (Đồng Mụ)</t>
  </si>
  <si>
    <t>Kênh tưới Song Tháp 1 (Cửa Chùa)</t>
  </si>
  <si>
    <t>Kênh tưới Song Tháp 5</t>
  </si>
  <si>
    <t>Kênh tưới Song Tháp 7 (Dâu Dọc)</t>
  </si>
  <si>
    <t>Kênh tưới Song Tháp 9 (Bờ Gốc)</t>
  </si>
  <si>
    <t>Kênh tưới B4-6 (Đồng Gạo)</t>
  </si>
  <si>
    <t>Kênh tưới B4-1 (Đồng Ré)</t>
  </si>
  <si>
    <t>Kênh tưới B4-5 (Cổ Bi )</t>
  </si>
  <si>
    <t>Kênh tưới Cầu Tó 2-2 (Bãi Cả)</t>
  </si>
  <si>
    <t>Kênh tưới Cầu Tó 2-4 (Nghĩa Trang)</t>
  </si>
  <si>
    <t>Kênh tưới Cầu Tó 2-6 (Cây Măn)</t>
  </si>
  <si>
    <t>Kênh tưới Cầu Tó 2-1 (Đồng Quýt)</t>
  </si>
  <si>
    <t>Kênh tưới Cầu Tó 2-5 (Cửa Chùa )</t>
  </si>
  <si>
    <t>Kênh tưới Cầu Tó 2-3 (Bên Đông)</t>
  </si>
  <si>
    <t>Kênh tưới Cầu Tó 2-3-1 (Bãi Thổ)</t>
  </si>
  <si>
    <t>Kênh tưới Cầu Tó 2-3-3 (Ao Ngõ)</t>
  </si>
  <si>
    <t xml:space="preserve">Kênh tưới Cầu Tó 2-3-5 </t>
  </si>
  <si>
    <t>Kênh tưới Cầu Tó 2-3-7</t>
  </si>
  <si>
    <t>Kênh tưới Cầu Tó 2-3-9 (Xiên Hệ)</t>
  </si>
  <si>
    <t>Kênh tưới Cầu Tó 1-2 (Cây Duối)</t>
  </si>
  <si>
    <t>Kênh tưới Cầu Tó 1- 6 (Cổng Vống)</t>
  </si>
  <si>
    <t>Kênh tưới Cầu Tó 1- 1 (Đống Ngục)</t>
  </si>
  <si>
    <t>Kênh tưới Cầu Tó 1- 3 (Cửa cống)</t>
  </si>
  <si>
    <t>Kênh tưới B4-2 (Đồng Dâu)</t>
  </si>
  <si>
    <t>Kênh tưới Kim Thiều 2 (Đồng Dọc)</t>
  </si>
  <si>
    <t>Kênh tưới Kim Thiều 1 (Bãi Cao)</t>
  </si>
  <si>
    <t>Kênh tưới Song Tháp 1</t>
  </si>
  <si>
    <t>Kênh tưới Song Tháp 3</t>
  </si>
  <si>
    <t>Kênh tưới Đa Hội 1 (Đa Vạn)</t>
  </si>
  <si>
    <t>Kênh tưới Đa Hội 3 (Đa Vạn)</t>
  </si>
  <si>
    <t>Kênh tưới Đa Hội 2 (Đa Vạn)</t>
  </si>
  <si>
    <t>Kênh tưới Đa Hội 4 (Đa Vạn)</t>
  </si>
  <si>
    <t>Kênh tưới Đa Hội 6 (Đa Vạn)</t>
  </si>
  <si>
    <t xml:space="preserve">Kênh tưới Trịnh Nguyễn </t>
  </si>
  <si>
    <t>Kênh tướiTrịnh Nguyễn 1</t>
  </si>
  <si>
    <t>Kênh tưới B1-1</t>
  </si>
  <si>
    <t>Kênh tưới B1-3</t>
  </si>
  <si>
    <t>Kênh tưới B1-5</t>
  </si>
  <si>
    <t>Kênh tưới B1-5-1</t>
  </si>
  <si>
    <t>Kênh tưới B1-5-2</t>
  </si>
  <si>
    <t>Kênh tưới B1-5-4</t>
  </si>
  <si>
    <t>Kênh tưới B1-2</t>
  </si>
  <si>
    <t>Kênh tưới B1-2-1</t>
  </si>
  <si>
    <t>Kênh tưới B1-2-3</t>
  </si>
  <si>
    <t>Kênh tưới B1-2-2</t>
  </si>
  <si>
    <t>Kênh tưới B1-2-4</t>
  </si>
  <si>
    <t>Kênh tưới B1-2-6</t>
  </si>
  <si>
    <t>Kênh tưới B1-1-1</t>
  </si>
  <si>
    <t>Kênh tưới B1-1-3</t>
  </si>
  <si>
    <t>Kênh tưới B1-1-5</t>
  </si>
  <si>
    <t>Kênh tưới B1-1-2</t>
  </si>
  <si>
    <t>Kênh tưới B1-1-4</t>
  </si>
  <si>
    <t>Kênh tưới B1-1-6</t>
  </si>
  <si>
    <t>Kênh tưới B2-1</t>
  </si>
  <si>
    <t>Kênh tưới B2-1-1</t>
  </si>
  <si>
    <t>Kênh tưới B2-1-3</t>
  </si>
  <si>
    <t>Kênh tưới B2-1-5</t>
  </si>
  <si>
    <t>Kênh tưới B2-1-2</t>
  </si>
  <si>
    <t>Kênh tưới B2-1-4</t>
  </si>
  <si>
    <t>Kênh tưới B2-1-6</t>
  </si>
  <si>
    <t>Kênh tưới B2-1-8</t>
  </si>
  <si>
    <t>Kênh tưới Đa Hội 1</t>
  </si>
  <si>
    <t>Kênh tưới Đa Hội 3</t>
  </si>
  <si>
    <t>Kênh tưới Đa Hội 2</t>
  </si>
  <si>
    <t>Kênh tưới Đa Hội 4</t>
  </si>
  <si>
    <t>Kênh tưới B3</t>
  </si>
  <si>
    <t>Kênh tưới B1-2-6-1</t>
  </si>
  <si>
    <t>Kênh tưới B1-2-6-3</t>
  </si>
  <si>
    <t>Kênh tưới B1-2-6-5</t>
  </si>
  <si>
    <t>Kênh tưới B1-2-6-7</t>
  </si>
  <si>
    <t>Kênh tưới B1-2-6-9</t>
  </si>
  <si>
    <t>Kênh tưới B1-2-6-11</t>
  </si>
  <si>
    <t>Kênh tưới Thủy Sản</t>
  </si>
  <si>
    <t>Kênh tưới Thủy sản 1</t>
  </si>
  <si>
    <t>Kênh tưới Thủy sản 3</t>
  </si>
  <si>
    <t>Kênh tưới Thủy sản 2</t>
  </si>
  <si>
    <t>Kênh tưới Đầu Đốt</t>
  </si>
  <si>
    <t>Kênh tưới Đầu Đốt 1</t>
  </si>
  <si>
    <t>Kênh tưới Đầu Đốt 2</t>
  </si>
  <si>
    <t>Kênh tưới Đầu Đốt 2-1</t>
  </si>
  <si>
    <t>Kênh tưới Đầu Đốt 2-3</t>
  </si>
  <si>
    <t>Kênh tưới Đầu Đốt 2-5</t>
  </si>
  <si>
    <t>Kênh tưới Đầu Đốt 2-7</t>
  </si>
  <si>
    <t>Kênh tưới Đầu Đốt 2-2</t>
  </si>
  <si>
    <t>Kênh tưới Đầu Đốt 4</t>
  </si>
  <si>
    <t>Kênh tưới K3</t>
  </si>
  <si>
    <t>Kênh tưới K3-1</t>
  </si>
  <si>
    <t>Kênh tưới K3-2</t>
  </si>
  <si>
    <t>Kênh tưới N3A</t>
  </si>
  <si>
    <t>Kênh tưới N3A -1</t>
  </si>
  <si>
    <t>Kênh tưới N3A-2</t>
  </si>
  <si>
    <t>Kênh tưới Long Vĩ</t>
  </si>
  <si>
    <t>Kênh tưới Long vĩ 1</t>
  </si>
  <si>
    <t>Kênh tưới Long vĩ 2</t>
  </si>
  <si>
    <t>Kênh tưới Long vĩ 4</t>
  </si>
  <si>
    <t>Kênh tưới Long vĩ 6</t>
  </si>
  <si>
    <t>Kênh tưới Đồng Bông</t>
  </si>
  <si>
    <t>Kênh tưới Hoa Thị</t>
  </si>
  <si>
    <t>Kênh tưới Cầu Sủng</t>
  </si>
  <si>
    <t>Kênh tưới Thăng Găng</t>
  </si>
  <si>
    <t>Kênh tưới Cửa Chúa</t>
  </si>
  <si>
    <t>Kênh tưới Thềm Long</t>
  </si>
  <si>
    <t>Kênh tưới Dãy Găng</t>
  </si>
  <si>
    <t>Kênh tưới Nội Lọc</t>
  </si>
  <si>
    <t>Kênh tưới Nội Lọc 1</t>
  </si>
  <si>
    <t>Kênh tưới Nội Lọc 3</t>
  </si>
  <si>
    <t>Kênh tưới Nội lọc 2</t>
  </si>
  <si>
    <t>Kênh tưới N4 -1</t>
  </si>
  <si>
    <t>Kênh tưới N4 - 3 (Vườn Hồi)</t>
  </si>
  <si>
    <t>Kênh tưới N4 - 5 (Đường chục)</t>
  </si>
  <si>
    <t>Kênh tưới N4 - 2 (Dọc Miếu)</t>
  </si>
  <si>
    <t>Kênh tưới Mỏ Giang</t>
  </si>
  <si>
    <t>Kênh tưới Mỏ Giang 1</t>
  </si>
  <si>
    <t>Kênh tưới Mỏ Giang 2-2</t>
  </si>
  <si>
    <t>Kênh tưới Mỏ Giang 2- 4</t>
  </si>
  <si>
    <t>Kênh tưới Mãn Xá N11-1</t>
  </si>
  <si>
    <t>Kênh tưới Mãn Xá N11-3</t>
  </si>
  <si>
    <t>Kênh tưới Mãn Xá N11- 5</t>
  </si>
  <si>
    <t>Kênh tưới Đức Dong N11-7</t>
  </si>
  <si>
    <t>Kênh tưới Đức Dong N11-11</t>
  </si>
  <si>
    <t>Kênh tưới Mả Cụ N11-2</t>
  </si>
  <si>
    <t>Kênh tưới Mả Cụ N11-4</t>
  </si>
  <si>
    <t>Kênh tưới Mả Cụ N11-6</t>
  </si>
  <si>
    <t xml:space="preserve">Kênh tưới Mả Cụ N11-8 </t>
  </si>
  <si>
    <t>Kênh tưới đường Đống N11-10</t>
  </si>
  <si>
    <t>Kênh tưới Đức Dong N11- 12</t>
  </si>
  <si>
    <t>Kênh tưới Cây quýt N11-14</t>
  </si>
  <si>
    <t>Kênh tưới Cây quýt N11-16</t>
  </si>
  <si>
    <t>Kênh tưới Sườn sông N12- 1</t>
  </si>
  <si>
    <t>Kênh tưới Cửa cầu N12-3</t>
  </si>
  <si>
    <t>Kênh tưới Cửa cầu N12-5</t>
  </si>
  <si>
    <t>Kênh tưới Cải tạo N12-2</t>
  </si>
  <si>
    <t>Kênh tưới Biền rét N12-4</t>
  </si>
  <si>
    <t>Kênh tưới Hỗ Màu N12-6</t>
  </si>
  <si>
    <t>Kênh tưới Ma Chỏn N12-8</t>
  </si>
  <si>
    <t>Kênh tưới Mả Ngà N12-10</t>
  </si>
  <si>
    <t>Kênh tưới Mả Ngà N12-12</t>
  </si>
  <si>
    <t>Kênh tưới Đồng Sòi</t>
  </si>
  <si>
    <t>Kênh tưới Đồng Sòi 1</t>
  </si>
  <si>
    <t>Kênh tưới Đồng Sòi 3</t>
  </si>
  <si>
    <t>Kênh tưới Ao Cá 2</t>
  </si>
  <si>
    <t>Kênh tưới Ao cá 4</t>
  </si>
  <si>
    <t>Kênh tưới Ma Đẵng 1</t>
  </si>
  <si>
    <t>Kênh tưới Ma Đẵng 1-1</t>
  </si>
  <si>
    <t>Kênh tưới Ma Đẵng 1-3</t>
  </si>
  <si>
    <t>Kênh tưới Ma Đẵng 1-5</t>
  </si>
  <si>
    <t>Kênh tướiMa Đẵng 3</t>
  </si>
  <si>
    <t xml:space="preserve">Kênh tưới Bãi Gia-Đầu Cổng </t>
  </si>
  <si>
    <t>Kênh tưới N13</t>
  </si>
  <si>
    <t>Kênh tưới Miễu 1</t>
  </si>
  <si>
    <t>Kênh tưới Miễu 3</t>
  </si>
  <si>
    <t>Kênh tưới N13-2</t>
  </si>
  <si>
    <t>Kênh tưới Gốc Tháp N13-4</t>
  </si>
  <si>
    <t>Kênh tưới Gốc Tháp N13-6</t>
  </si>
  <si>
    <t>Kênh tưới Gốc Tháp N13-8</t>
  </si>
  <si>
    <t>Kênh tưới Gốc Tháp N13-10</t>
  </si>
  <si>
    <t>Kênh tưới Húc Lẻ</t>
  </si>
  <si>
    <t>Kênh tưới N11(Đoạn Cuối)</t>
  </si>
  <si>
    <t>Kênh tưới N11- bên hữu</t>
  </si>
  <si>
    <t>Kênh tưới họ Phạm N11-2</t>
  </si>
  <si>
    <t>Kênh tưới bãi tốt N11-4</t>
  </si>
  <si>
    <t>Kênh tưới B2-4</t>
  </si>
  <si>
    <t>Kênh tưới B2-4-1 (Cầu Mái)</t>
  </si>
  <si>
    <t>Kênh tưới B2-4-3 (Văn chỉ)</t>
  </si>
  <si>
    <t>Kênh tưới B2-4-5 (Cổng Tây)</t>
  </si>
  <si>
    <t>Kênh tưới B2-4-2 (Tam Quan)</t>
  </si>
  <si>
    <t>Kênh tưới vượt cấp trực tiếp trên kênh</t>
  </si>
  <si>
    <t>Kênh tưới B2-4-4 (Ao Đình)</t>
  </si>
  <si>
    <t>Kênh tưới B2-4'</t>
  </si>
  <si>
    <t>Kênh tưới B2-4'-1</t>
  </si>
  <si>
    <t>Kênh tưới B2-4'-3 (Con Chăn)</t>
  </si>
  <si>
    <t>Kênh tưới B2-4'-2 (Cầu Bì)</t>
  </si>
  <si>
    <t>Kênh tướiB2-4'-4 (Sau Trại)</t>
  </si>
  <si>
    <t>Kênh tưới B2-4'-6 (Cánh Quýt)</t>
  </si>
  <si>
    <t>Kênh tưới B2-4-4 ( Chùa Trai)</t>
  </si>
  <si>
    <t>Kênh tưới B2-4-6 (Đồng Vỡ)</t>
  </si>
  <si>
    <t>Kênh tưới B2-4-7</t>
  </si>
  <si>
    <t>Kênh tưới Máy bơm điện</t>
  </si>
  <si>
    <t>Kênh tưới B2-9</t>
  </si>
  <si>
    <t>Kênh tưới B2-9-1</t>
  </si>
  <si>
    <t>Kênh tưới B2-9'-2</t>
  </si>
  <si>
    <t xml:space="preserve">Kênh tưới từ TB Bà Bật đến Giữa Bãi </t>
  </si>
  <si>
    <t>Kênh tưới từ trạm bơm Đồng Trũng đến Cầu Bò</t>
  </si>
  <si>
    <t>Kênh tưới Từ trạm bơm Đồng Trũng đến Phần %</t>
  </si>
  <si>
    <t xml:space="preserve">Kênh tưới từ trạm bơm Bà Bật đến Ao Dài </t>
  </si>
  <si>
    <t>Kênh tưới từ trạm bơm Giếng Cầu đến Đồng Trằm</t>
  </si>
  <si>
    <t>Kênh tưới từ Trạm Bơm Tiêu Sơn đến Vàn Đồng (nhánh 2)</t>
  </si>
  <si>
    <t>Kênh tưới từ Trạm Bơm Tiêu Sơn đến Đằng Đông (nhánh 4)</t>
  </si>
  <si>
    <t>Kênh tưới từ Trạm Bơm Tiêu Sơn đến Vàn Đồng (nhánh 1)</t>
  </si>
  <si>
    <t>Kênh tưới từ trạm bơm Bờ Nam đến B2-10</t>
  </si>
  <si>
    <t>Kênh tưới Lúa Sớm (nhánh 2)</t>
  </si>
  <si>
    <t>Kênh tưới Bãi cả (nhánh 4)</t>
  </si>
  <si>
    <t xml:space="preserve">Kênh tưới B2-11-2 Đầu Cầu Tạ Xá </t>
  </si>
  <si>
    <t>Kênh tưới đất khu 5</t>
  </si>
  <si>
    <t>Kênh tưới B2-11-4: Ngã Ba, 41 mẫu</t>
  </si>
  <si>
    <t>Kênh tưới B2-11-6: Đồng Quan , Đuôi Leo</t>
  </si>
  <si>
    <t>Kênh tưới B2-11-8 : Đuôi Leo</t>
  </si>
  <si>
    <t>Kênh tưới B2-11-10: Đuôi Leo</t>
  </si>
  <si>
    <t>Kênh tưới B2-11-12: Đuôi Leo</t>
  </si>
  <si>
    <t>Kênh tưới B2-11-1: Đồng Trùng</t>
  </si>
  <si>
    <t>Kênh tưới B2-11-3:Ngõ Làn , Gốc Đề</t>
  </si>
  <si>
    <t>Kênh tưới B2-11-5: Ngõ Làn</t>
  </si>
  <si>
    <t>Kênh tưới B2-11-7: Ngõ Làn</t>
  </si>
  <si>
    <t>Kênh tưới B2-11-9:Ngõ Làn</t>
  </si>
  <si>
    <t>Kênh tưới B2-11-11: Ngõ Làn</t>
  </si>
  <si>
    <t>Kênh tưới B2-8</t>
  </si>
  <si>
    <t>Kênh tưới B2-8-2  (Đồng Quốc)</t>
  </si>
  <si>
    <t>Kênh tưới B2-8-4  (Đề Bụi)</t>
  </si>
  <si>
    <t>Kênh tưới B2-8-6  (Đồng Ngọt)</t>
  </si>
  <si>
    <t>Kênh tưới B2-8-8  (Cửa Ga)</t>
  </si>
  <si>
    <t>Kênh tưới vượt Cấp</t>
  </si>
  <si>
    <t>Kênh tưới B2-3-2  (Ma Gạo)</t>
  </si>
  <si>
    <t>Kênh B2-3-6  (KT400-Đồng Phần)</t>
  </si>
  <si>
    <t>Kênh B2-3-4  (KT200-Đồng phần)</t>
  </si>
  <si>
    <t>Kênh B2-3-8  (KT600-Đồng Két)</t>
  </si>
  <si>
    <t>Kênh B2-3’-1 (KT200-Đồng Bối)</t>
  </si>
  <si>
    <t>Kênh B2-3’-3 (KT400-Đồng Bối)</t>
  </si>
  <si>
    <t>Kênh B2-3’-5 (KT600-Đồng Bối)</t>
  </si>
  <si>
    <t>Kênh B2-5-1 (KT Số 0-Đồng Pheo, Chuôm Na)</t>
  </si>
  <si>
    <t>Kênh B2-5-2(KT Số 0- Cầu Cả)</t>
  </si>
  <si>
    <t>Kênh B2-7-1(Đồng Ủng)</t>
  </si>
  <si>
    <t>Kênh B2-10-2 (Đồng Cẩm)</t>
  </si>
  <si>
    <t>Kênh B2-10-4 (Đồng Ngô)</t>
  </si>
  <si>
    <t>Kênh B2-10-6 (Đồng Mịn)</t>
  </si>
  <si>
    <t>Kênh B2-10-8 (Cây Xồng)</t>
  </si>
  <si>
    <t>Kênh B2-10-10 (Đồng Sau)</t>
  </si>
  <si>
    <t>Kênh B2-10-12 (5% Cũ)</t>
  </si>
  <si>
    <t>Kênh B2-10’-1 (KT Đuôi Lá Cờ)</t>
  </si>
  <si>
    <t>Kênh B2-10’-3 (Ma Đù)</t>
  </si>
  <si>
    <t>Kênh B2-10’-5 (Cổ Ngựa)</t>
  </si>
  <si>
    <t>Kênh B2-10’-2 (Mả Quan)</t>
  </si>
  <si>
    <t>Kênh B2-10’-4 (Cổng Mạch Con)</t>
  </si>
  <si>
    <t>Kênh B2-10’-6 (Cổng Mạch Lớn)</t>
  </si>
  <si>
    <t>Kênh B2-10’-8 (Cầu Đổ)</t>
  </si>
  <si>
    <t>Kênh B2-10’-10 (Bái Dí)</t>
  </si>
  <si>
    <t>Kênh B2-10’-12 (Văn Chương)</t>
  </si>
  <si>
    <t>Kênh Nhánh 1 (Mả Lô)</t>
  </si>
  <si>
    <t>Kênh Nhánh 3 (Mả Dạ)</t>
  </si>
  <si>
    <t>Kênh Nhánh 5 (Đồng Chăm)</t>
  </si>
  <si>
    <t>Kênh trạm bơm Ao Đình ra Kênh Cửa Đình</t>
  </si>
  <si>
    <t>Kênh trạm bơm Vườn Câu ra kênh tưới Ao Mạch, Đống Nái</t>
  </si>
  <si>
    <t>Kênh tưới N1-1(Đồng Quát)</t>
  </si>
  <si>
    <t>Kênh tưới N1-3(Đồng Xuân)</t>
  </si>
  <si>
    <t>Kênh tưới N1-2 (Cầu đỏ)</t>
  </si>
  <si>
    <t>Kênh tưới N1-4 (Gò đòm)</t>
  </si>
  <si>
    <t>Kênh tưới N2-1 (Đình Cò)- Bờ Lụa</t>
  </si>
  <si>
    <t>Kênh tưới N2-3 (Đồng Hương)</t>
  </si>
  <si>
    <t>Kênh tưới N2-5 (Đồng Chõ)</t>
  </si>
  <si>
    <t>Kênh tưới N2-7 (Then Cửa)</t>
  </si>
  <si>
    <t>Kênh tưới N2-2 (Cổng Tư)</t>
  </si>
  <si>
    <t>Kênh tưới N2-4 (Gò Thông)</t>
  </si>
  <si>
    <t>Kênh tưới N2-6 (Bờ Rông)</t>
  </si>
  <si>
    <t>Kênh tưới B2-7-3 Vàn Nếp</t>
  </si>
  <si>
    <t>Kênh tưới B2-7-5 đồng Chuối</t>
  </si>
  <si>
    <t>Kênh tưới B2-7-7 đồng Chuối</t>
  </si>
  <si>
    <t>Kênh tưới B2-7-9 Cửa Nghè</t>
  </si>
  <si>
    <t>Kênh tưới B2-7-11</t>
  </si>
  <si>
    <t>Kênh tưới B2-7-11-1 đồng  Đường</t>
  </si>
  <si>
    <t>Kênh tưới B2-7-11-3 Ấm Cả</t>
  </si>
  <si>
    <t>Kênh tưới B2-7-11-5 Khu bờ cao</t>
  </si>
  <si>
    <t>Kênh tưới B2-7-11-7 Đầu Dọc</t>
  </si>
  <si>
    <t>Kênh tưới B2-7-11-9 Lều Phúc</t>
  </si>
  <si>
    <t>Kênh tưới B2-7-11-2 Đầu dọc</t>
  </si>
  <si>
    <t>Kênh tưới B2-7-11-4 Đồng  Đỗi</t>
  </si>
  <si>
    <t>Kênh tưới B2-7-11-6 Đồng  Dựng</t>
  </si>
  <si>
    <t>Kênh tưới B2-7-11-8 Bãi Hạnh</t>
  </si>
  <si>
    <t>Kênh tưới B2-7-13 Cổng Đông</t>
  </si>
  <si>
    <t>Kênh tưới B2-7-15</t>
  </si>
  <si>
    <t>Kênh tưới B2-7-15-2 Đồng Đanh</t>
  </si>
  <si>
    <t>Kênh tưới B2-7-15-4 Đồng  Riêng</t>
  </si>
  <si>
    <t>Kênh tưới B2-7-15-6 Đồng  Sen</t>
  </si>
  <si>
    <t>Kênh tưới B2-7-15-E5</t>
  </si>
  <si>
    <t>Kênh tưới B2-5-3 đồng Trầm</t>
  </si>
  <si>
    <t>Kênh tưới B2-5-5 đồng Trầm</t>
  </si>
  <si>
    <t>Kênh tưới B2-5-7 đồng Trầm</t>
  </si>
  <si>
    <t>Kênh tưới B2-5-9 Cổng Tây</t>
  </si>
  <si>
    <t>Kênh tưới B2-5-9 đồng Bún</t>
  </si>
  <si>
    <t>Kênh tưới B2-5-4 Lấp Ôn</t>
  </si>
  <si>
    <t>Kênh tưới B2-5-6 Đầu Cầu</t>
  </si>
  <si>
    <t>Kênh tưới B2-3-10 Bờ Ngang</t>
  </si>
  <si>
    <t>Kênh tưới Nhánh 3 Đống Sành (trạm bơm Cục bộ Cống Đá)</t>
  </si>
  <si>
    <t>Kênh tưới đồng Dâu</t>
  </si>
  <si>
    <t>Kênh tưới Cầu Còng</t>
  </si>
  <si>
    <t>Kênh tưới B2-13</t>
  </si>
  <si>
    <t>Kênh tưới Vân Tương</t>
  </si>
  <si>
    <t>Kênh tưới đồng Giữa</t>
  </si>
  <si>
    <t>Kênh tưới đồng Sim</t>
  </si>
  <si>
    <t>Kênh tưới đồng Sấm</t>
  </si>
  <si>
    <t>Kênh tưới Bãi Mả</t>
  </si>
  <si>
    <t>Kênh tưới B2-15</t>
  </si>
  <si>
    <t>Kênh tưới đồng Quýt</t>
  </si>
  <si>
    <t>Kênh tưới đồng Sum</t>
  </si>
  <si>
    <t>Kênh tưới Cửa Trùng</t>
  </si>
  <si>
    <t>Kênh tưới Bãi Áp</t>
  </si>
  <si>
    <t>Kênh tưới B2-17</t>
  </si>
  <si>
    <t>Kênh tưới đồng Thiêng</t>
  </si>
  <si>
    <t>Kênh tưới đồng Trũng</t>
  </si>
  <si>
    <t>Kênh tưới 2 xã Quán Trắng</t>
  </si>
  <si>
    <t>Kênh tưới Bãi Nếp</t>
  </si>
  <si>
    <t>Kênh tưới Chẻ làng Tương</t>
  </si>
  <si>
    <t>Kênh tưới Bãi Giai</t>
  </si>
  <si>
    <t>Kênh tưới đồng Diễn</t>
  </si>
  <si>
    <t>Kênh tưới Bãi Sấm</t>
  </si>
  <si>
    <t>Kênh tưới Sau Chùa</t>
  </si>
  <si>
    <t>Kênh tưới Bãi Nghè</t>
  </si>
  <si>
    <t>Kênh tưới Ao Sông</t>
  </si>
  <si>
    <t>Kênh tưới đồng chuông Ao vó</t>
  </si>
  <si>
    <t>Kênh tưới Cửa nghè + cọc 2</t>
  </si>
  <si>
    <t>Kênh tưới Bãi Đỗ</t>
  </si>
  <si>
    <t>Kênh tưới Cổng Đông</t>
  </si>
  <si>
    <t>Kênh tưới Mỏ dìu + cọc1</t>
  </si>
  <si>
    <t>Kênh tưới Bãi Thượng</t>
  </si>
  <si>
    <t>Kênh tưới Ngang1+ ngang2</t>
  </si>
  <si>
    <t>Kênh tưới Khu sau chùa 8 Mẫu</t>
  </si>
  <si>
    <t>Kênh tưới Khu đám Mạ</t>
  </si>
  <si>
    <t>Kênh tưới Khu đồng Rèn</t>
  </si>
  <si>
    <t>Kênh tưới Cứng phía đồng</t>
  </si>
  <si>
    <t>Kênh tưới Khu đồng Tây, Đông</t>
  </si>
  <si>
    <t>Kênh tưới trạm bơm đồng Cừ</t>
  </si>
  <si>
    <t>Kênh tưới Khu Bãi Vỡ</t>
  </si>
  <si>
    <t>Kênh đất cửa Cầu Ón</t>
  </si>
  <si>
    <t>Kênh khu đồng Muôn</t>
  </si>
  <si>
    <t>Kênh tưới Khu đồng Xăng</t>
  </si>
  <si>
    <t>Kênh tưới Cầu Giòn</t>
  </si>
  <si>
    <t>Kênh tưới Khu cửa Đình</t>
  </si>
  <si>
    <t>Kênh tưới Bãi lương bàn Đanh</t>
  </si>
  <si>
    <t>Kênh tưới Sau Đình 1</t>
  </si>
  <si>
    <t>Kênh tưới Sau Đình 2</t>
  </si>
  <si>
    <t>Kênh tưới Bờ bể ấp vang</t>
  </si>
  <si>
    <t>Kênh tưới đồng Tè đồng khách</t>
  </si>
  <si>
    <t>Kênh tưới Đại Thần Xim</t>
  </si>
  <si>
    <t>Kênh tưới đồng Bến</t>
  </si>
  <si>
    <t>Kênh tưới Bên Mả</t>
  </si>
  <si>
    <t>Kênh tưới Khu 12 Sim</t>
  </si>
  <si>
    <t>Kênh tưới trước Nội, sau Nội</t>
  </si>
  <si>
    <t>Kênh tưới xóm Ngoài</t>
  </si>
  <si>
    <t>Kênh tưới đồng Ngang Mới</t>
  </si>
  <si>
    <t>Kênh tưới Vàn Gủng Chôn Đập</t>
  </si>
  <si>
    <t>Kênh tưới Nội đồng</t>
  </si>
  <si>
    <t>Kênh tưới T1-1 (mương giữa)</t>
  </si>
  <si>
    <t>Kênh tưới T1-2 (chân đê)</t>
  </si>
  <si>
    <t>Kênh tưới T1-3</t>
  </si>
  <si>
    <t>Kênh tưới đất Bãi</t>
  </si>
  <si>
    <t>Kênh tưới T2-1 (Ổ giun)</t>
  </si>
  <si>
    <t>Kênh tưới T2-2 (Cây thông)</t>
  </si>
  <si>
    <t>Kênh tưới T2-3 (Mảo)</t>
  </si>
  <si>
    <t>Kênh tưới T2-4 (sau đê)</t>
  </si>
  <si>
    <t>Kênh tưới T2-5</t>
  </si>
  <si>
    <t>Kênh tưới đồng Ré</t>
  </si>
  <si>
    <t>Kênh tưới Tân Hưng</t>
  </si>
  <si>
    <t>Kênh tưới Đầu Nguồn</t>
  </si>
  <si>
    <t>Kênh tưới T1</t>
  </si>
  <si>
    <t>Kênh tưới T2</t>
  </si>
  <si>
    <t>Kênh tưới Hậu Tổng</t>
  </si>
  <si>
    <t>Kênh tưới Trạm Xá</t>
  </si>
  <si>
    <t>Kênh tưới Cậu Bé</t>
  </si>
  <si>
    <t>Kênh tưới Cầu Ngòi</t>
  </si>
  <si>
    <t>Kênh tưới xóm Nối</t>
  </si>
  <si>
    <t>Kênh tưới Cống Trạm Xá</t>
  </si>
  <si>
    <t>Kênh tưới Cống Đại Trung</t>
  </si>
  <si>
    <t>Kênh tưới Cống Bãi Cá</t>
  </si>
  <si>
    <t>Kênh tưới Đại Trung</t>
  </si>
  <si>
    <t>Kênh tưới đồng Bề</t>
  </si>
  <si>
    <t>Kênh tưới Ao sen</t>
  </si>
  <si>
    <t>Kênh tưới đồng pheo</t>
  </si>
  <si>
    <t>Kênh tưới Vườn Hồng</t>
  </si>
  <si>
    <t>Kênh tưới Lợi Mạn</t>
  </si>
  <si>
    <t>Kênh tưới đường Phú, bờ Cừ</t>
  </si>
  <si>
    <t>Kênh tưới Trên đồng + Chúa Bà</t>
  </si>
  <si>
    <t>Kênh tưới Cầu dốc</t>
  </si>
  <si>
    <t>Kênh tưới Công tuyền + Tỹ Vĩnh</t>
  </si>
  <si>
    <t>Kênh tưới đồng U</t>
  </si>
  <si>
    <t>Kênh tưới Hợp Phần</t>
  </si>
  <si>
    <t>Kênh tưới Cống Dinh</t>
  </si>
  <si>
    <t>Kênh tưới xóm Giữa</t>
  </si>
  <si>
    <t>Kênh tưới trên đồng + đường Ngang</t>
  </si>
  <si>
    <t>Kênh tưới Lò Ngói</t>
  </si>
  <si>
    <t>Kênh tưới Cao Đình</t>
  </si>
  <si>
    <t>Kênh tưới Man Xăng</t>
  </si>
  <si>
    <t>Kênh tưới Trước Cửa</t>
  </si>
  <si>
    <t>Kênh tưới Đông Ngàn</t>
  </si>
  <si>
    <t>Kênh tưới Hoài Thị</t>
  </si>
  <si>
    <t>Kênh tưới Thượng Lâm</t>
  </si>
  <si>
    <t>Kênh tưới Cầu Chợ</t>
  </si>
  <si>
    <t>Kênh tưới Cầu Nhân</t>
  </si>
  <si>
    <t>Kênh tưới Cầu Phũ</t>
  </si>
  <si>
    <t>Kênh tưới Chăn Nuôi</t>
  </si>
  <si>
    <t>Kênh tưới Mới</t>
  </si>
  <si>
    <t>Kênh tưới Dâm Bụt</t>
  </si>
  <si>
    <t>Kênh tưới Mẫu Điền</t>
  </si>
  <si>
    <t>Kênh tưới Trước Làng</t>
  </si>
  <si>
    <t>Kênh tưới Cửa Đồng</t>
  </si>
  <si>
    <t>Kênh tưới Đồng Tháp</t>
  </si>
  <si>
    <t>Kênh tưới Cánh Gà</t>
  </si>
  <si>
    <t>Kênh tưới Cầu Gạo</t>
  </si>
  <si>
    <t>Kênh tưới đồng Lẫy</t>
  </si>
  <si>
    <t>Kênh tưới Gốc Đề</t>
  </si>
  <si>
    <t>Kênh tưới Ông Mỹ</t>
  </si>
  <si>
    <t>Kênh tưới Gò Con Cá</t>
  </si>
  <si>
    <t>Kênh tưới Vàn Móng</t>
  </si>
  <si>
    <t>Kênh tưới Cầu Đôi</t>
  </si>
  <si>
    <t>Kênh tưới Che Dọc</t>
  </si>
  <si>
    <t xml:space="preserve">Kênh tưới Nghĩa Trang </t>
  </si>
  <si>
    <t>Kênh tưới Vường Giếng</t>
  </si>
  <si>
    <t>Kênh tưới Làng Tương</t>
  </si>
  <si>
    <t>Kênh tưới Cầu Vực</t>
  </si>
  <si>
    <t>Kênh tưới Cô Tiên</t>
  </si>
  <si>
    <t>Kênh tưới Ngọc Đông</t>
  </si>
  <si>
    <t>Kênh tưới Lưỡi Trai</t>
  </si>
  <si>
    <t>Kênh tưới Kẽm Trai</t>
  </si>
  <si>
    <t>Kênh tưới Cửa Mờ Đầm</t>
  </si>
  <si>
    <t>Kênh tưới Bãi Tưới</t>
  </si>
  <si>
    <t>Kênh tưới Chuôm Rối</t>
  </si>
  <si>
    <t>Kênh tưới đồng Tai</t>
  </si>
  <si>
    <t>Kênh tưới ông Ba</t>
  </si>
  <si>
    <t>Kênh tưới Đồng Gié 1</t>
  </si>
  <si>
    <t>Kênh tưới Đồng Gié 2</t>
  </si>
  <si>
    <t>Kênh tưới Đồng Xa</t>
  </si>
  <si>
    <t>Kênh tưới Man Sơn</t>
  </si>
  <si>
    <t>Kênh tưới Ao Sen</t>
  </si>
  <si>
    <t>Kênh tưới Thượng Khám</t>
  </si>
  <si>
    <t>Kênh tưới Giống Bắc Nam</t>
  </si>
  <si>
    <t>Kênh tưới Đồng Quan + Ao Chì</t>
  </si>
  <si>
    <t>Kênh tưới Cổ Hội</t>
  </si>
  <si>
    <t>Kênh tưới Cửa Đình</t>
  </si>
  <si>
    <t>Kênh tưới Đám Mạ</t>
  </si>
  <si>
    <t>Kênh tưới Ao Đồng</t>
  </si>
  <si>
    <t>Kênh tưới Rẽ 2</t>
  </si>
  <si>
    <t>Kênh tưới Cống Trước Cửa</t>
  </si>
  <si>
    <t>Kênh tưới Thượng Lâm 1</t>
  </si>
  <si>
    <t>Kênh tưới Thượng Lâm 2</t>
  </si>
  <si>
    <t>Kênh tưới Ven Chè + Máng Đa</t>
  </si>
  <si>
    <t>Kênh tưới Đồng Cung</t>
  </si>
  <si>
    <t>Kênh tưới Ao Họ+ Ao Thó</t>
  </si>
  <si>
    <t>Kênh tưới Đồng Giữa</t>
  </si>
  <si>
    <t>Kênh tưới Ma Hồ</t>
  </si>
  <si>
    <t>Kênh tưới Đồng Bờ Xép</t>
  </si>
  <si>
    <t>Kênh tưới Ngõ Lẻ</t>
  </si>
  <si>
    <t>Kênh tưới Sau Núi</t>
  </si>
  <si>
    <t>Kênh tưới Đồng Kiều 1,2</t>
  </si>
  <si>
    <t>Kênh tưới Gia Thẹo</t>
  </si>
  <si>
    <t>Kênh tưới đồng Lồ</t>
  </si>
  <si>
    <t>Kênh tưới đồng Trên</t>
  </si>
  <si>
    <t>Kênh tưới đồng Mẫu</t>
  </si>
  <si>
    <t>Kênh tưới Gạch</t>
  </si>
  <si>
    <t>Kênh tưới Gạch Dưới</t>
  </si>
  <si>
    <t>Kênh tưới Sau Khe</t>
  </si>
  <si>
    <t>Kênh tướih Văn Trung</t>
  </si>
  <si>
    <t>Kênh tưới Đuôi Nheo</t>
  </si>
  <si>
    <t>Kênh tưới Gốc Sữa</t>
  </si>
  <si>
    <t>Kênh tưới Ép Cuối Dộc</t>
  </si>
  <si>
    <t>Kênh tưới Đường Cả</t>
  </si>
  <si>
    <t>Kênh tưới Cầu Mới</t>
  </si>
  <si>
    <t>Kênh tưới N6-V1</t>
  </si>
  <si>
    <t>Kênh tưới Cổ Ngựa</t>
  </si>
  <si>
    <t>Kênh tưới Đồng Nội</t>
  </si>
  <si>
    <t>Kênh tưới Cổ Ngựa (vượt cấp)</t>
  </si>
  <si>
    <t>Kênh tưới Đồng Quan</t>
  </si>
  <si>
    <t>Kênh tưới Bẩy Sào</t>
  </si>
  <si>
    <t>Kênh tưới Cổng Đình</t>
  </si>
  <si>
    <t>Kênh tưới N6-V3 (Kênh gạch Na)</t>
  </si>
  <si>
    <t>Kênh tưới N6-V3 (kênh gạch Kiều)</t>
  </si>
  <si>
    <t>Kênh tưới Trầm Nôm</t>
  </si>
  <si>
    <t>Kênh tưới Ao Lạt</t>
  </si>
  <si>
    <t>Kênh tưới Và Trần</t>
  </si>
  <si>
    <t>Kênh tưới Cầu Chiến Lược</t>
  </si>
  <si>
    <t>Kênh tưới N6-V3 (Nội)</t>
  </si>
  <si>
    <t>Kênh tưới Đồng Ré</t>
  </si>
  <si>
    <t>Kênh tưới trạm bơm (Kiều, Nguyễn)</t>
  </si>
  <si>
    <t>Kênh tưới Ao Phe</t>
  </si>
  <si>
    <t>Kênh tưới Lều Vit (Kiều,Na,Nguyễn)</t>
  </si>
  <si>
    <t>Kênh tưới Nội Viên 1</t>
  </si>
  <si>
    <t>Kênh tưới Nội Viên 2</t>
  </si>
  <si>
    <t>Kênh tưới Nội Viên 3</t>
  </si>
  <si>
    <t>Kênh tưới Nội Viên 4</t>
  </si>
  <si>
    <t>Kênh tưới Nội Viên 5</t>
  </si>
  <si>
    <t>Kênh tưới Ép Nam Viên</t>
  </si>
  <si>
    <t>Kênh tưới Khênh Ép</t>
  </si>
  <si>
    <t>Kênh tưới Đồng Sơn</t>
  </si>
  <si>
    <t>Kênh tưới Gò Nắm Cơm</t>
  </si>
  <si>
    <t>Kênh tưới đồng Đô</t>
  </si>
  <si>
    <t>Kênh tưới Bãi Lăng</t>
  </si>
  <si>
    <t>Kênh tưới Giữa Trang</t>
  </si>
  <si>
    <t>Kênh tưới Bắc Trang 1</t>
  </si>
  <si>
    <t>Kênh tưới đồng Giữa 1</t>
  </si>
  <si>
    <t>Kênh tưới đồng Quan 1</t>
  </si>
  <si>
    <t>Kênh tưới đồng Quan 2</t>
  </si>
  <si>
    <t>Kênh tưới đồng Trung</t>
  </si>
  <si>
    <t>Kênh tưới Cống Giữa Đồng</t>
  </si>
  <si>
    <t>Kênh tưới đồng Trang</t>
  </si>
  <si>
    <t>Kênh tưới Bắc Trang 2</t>
  </si>
  <si>
    <t>Kênh tưới đồng Giữa 2</t>
  </si>
  <si>
    <t>Kênh tưới đồng Út</t>
  </si>
  <si>
    <t>Kênh tưới Cây Gạo</t>
  </si>
  <si>
    <t>Kênh tưới Vườn Nai</t>
  </si>
  <si>
    <t>Kênh tưới đồng Vân</t>
  </si>
  <si>
    <t>Kênh tưới Hàng Cây</t>
  </si>
  <si>
    <t>Kênh tưới Năm Tấn</t>
  </si>
  <si>
    <t>Kênh tưới đồng Sành</t>
  </si>
  <si>
    <t>Kênh tưới Sành Giữa</t>
  </si>
  <si>
    <t>Kênh tưới Cầu Thông</t>
  </si>
  <si>
    <t>Kênh tưới Sét Dưới</t>
  </si>
  <si>
    <t>Kênh tưới Sét Trên</t>
  </si>
  <si>
    <t>Kênh tưới đồng Dài</t>
  </si>
  <si>
    <t>Kênh tưới Lạch Trên</t>
  </si>
  <si>
    <t>Kênh tưới Giáng Hồ</t>
  </si>
  <si>
    <t>Kênh tưới Đồng Hoa</t>
  </si>
  <si>
    <t>Kênh tưới M35-1</t>
  </si>
  <si>
    <t>Kênh tưới M35-2</t>
  </si>
  <si>
    <t>Kênh tưới M35-3</t>
  </si>
  <si>
    <t>Kênh tưới Trước Nghè</t>
  </si>
  <si>
    <t>Kênh tưới Đồng Ký</t>
  </si>
  <si>
    <t>Kênh tưới Đầm B -Nhân Giống</t>
  </si>
  <si>
    <t>Kênh tưới Đầm B-A</t>
  </si>
  <si>
    <t>Kênh tưới Cửa Nghè</t>
  </si>
  <si>
    <t>Kênh tưới Đồng Cua</t>
  </si>
  <si>
    <t>Kênh tưới 800-700</t>
  </si>
  <si>
    <t>Kênh tưới Ao Lái</t>
  </si>
  <si>
    <t>Kênh tưới Đầu Núi</t>
  </si>
  <si>
    <t>Kênh tưới Đầu Trang</t>
  </si>
  <si>
    <t>Kênh tưới đồng Cỏ</t>
  </si>
  <si>
    <t>Kênh tưới đồng Quan</t>
  </si>
  <si>
    <t>Kênh tưới đồng Rạn</t>
  </si>
  <si>
    <t>Kênh tưới đồng Gò</t>
  </si>
  <si>
    <t>Kênh tưới đồng Giữa - Cạn</t>
  </si>
  <si>
    <t>Kênh tưới Đường Am</t>
  </si>
  <si>
    <t>Kênh tưới đồng Duối</t>
  </si>
  <si>
    <t>Kênh tưới T6</t>
  </si>
  <si>
    <t>Kênh tưới Cửa Nội</t>
  </si>
  <si>
    <t>Kênh tưới Giếng Dộc</t>
  </si>
  <si>
    <t>Kênh tưới Đống Gạch</t>
  </si>
  <si>
    <t>Kênh tưới Trạm Bơm</t>
  </si>
  <si>
    <t>Kênh tưới H1</t>
  </si>
  <si>
    <t>Kênh tưới T5 Cứng</t>
  </si>
  <si>
    <t>Kênh tưới Đống Cao 1</t>
  </si>
  <si>
    <t>Kênh tưới Cầu Vó 1</t>
  </si>
  <si>
    <t>Kênh tưới Cầu Vó 2</t>
  </si>
  <si>
    <t>Kênh tưới Đầm</t>
  </si>
  <si>
    <t>Kênh tưới Bản Tin</t>
  </si>
  <si>
    <t>Kênh tưới Cổng Hồ</t>
  </si>
  <si>
    <t>Kênh tưới Hai Quà</t>
  </si>
  <si>
    <t>Kênh tưới Giếng Mỹ</t>
  </si>
  <si>
    <t>Kênh tưới Tai Voi</t>
  </si>
  <si>
    <t>Kênh tưới Nghĩa Địa</t>
  </si>
  <si>
    <t xml:space="preserve">Kênh tưới Máng Đất </t>
  </si>
  <si>
    <t>Kênh tưới Nhân Giống Đồng Cói</t>
  </si>
  <si>
    <t>Kênh tưới đồng Găng</t>
  </si>
  <si>
    <t>Kênh tưới đồng Sộ</t>
  </si>
  <si>
    <t>Kênh tưới Bờ Đầm</t>
  </si>
  <si>
    <t>Kênh tưới đồng Tây</t>
  </si>
  <si>
    <t>Kênh tưới Phần Nhất</t>
  </si>
  <si>
    <t>Kênh tưới đồng Bói</t>
  </si>
  <si>
    <t>Kênh tưới Lợi Chậu</t>
  </si>
  <si>
    <t>Kênh tưới Chèo Đò</t>
  </si>
  <si>
    <t>Kênh tưới đồng Ấp</t>
  </si>
  <si>
    <t>Kênh tưới Na Đa</t>
  </si>
  <si>
    <t>Kênh tưới đồng Dầu</t>
  </si>
  <si>
    <t>Kênh tưới đồng Quang</t>
  </si>
  <si>
    <t>Kênh tưới đồng Đó</t>
  </si>
  <si>
    <t>Kênh tưới Bồ Đề</t>
  </si>
  <si>
    <t>Kênh tưới Cói</t>
  </si>
  <si>
    <t>Kênh tưới Đường Tương</t>
  </si>
  <si>
    <t>Kênh tưới Chìm</t>
  </si>
  <si>
    <t>Kênh tưới Giữa Đồng</t>
  </si>
  <si>
    <t>Kênh tưới Cửa Ngõ</t>
  </si>
  <si>
    <t>Kênh tưới Đồng Miễu</t>
  </si>
  <si>
    <t>Kênh tưới Đồng Vỡ</t>
  </si>
  <si>
    <t>Kênh tưới Bắc Chè</t>
  </si>
  <si>
    <t>Kênh tưới Đồng Ngò</t>
  </si>
  <si>
    <t>Kênh tưới Đồng Vĩnh</t>
  </si>
  <si>
    <t>Kênh tưới Ven Làng</t>
  </si>
  <si>
    <t>Kênh tưới Đồng Ngang</t>
  </si>
  <si>
    <t>Kênh tưới Cửa Huyện</t>
  </si>
  <si>
    <t>Kênh tưới Núi Đất</t>
  </si>
  <si>
    <t>Kênh tưới Đại Sơn 1</t>
  </si>
  <si>
    <t>Kênh tưới Đại Sơn 2</t>
  </si>
  <si>
    <t>Kênh tưới Làng Đoài</t>
  </si>
  <si>
    <t>Kênh tưới Núi Đông</t>
  </si>
  <si>
    <t>Kênh tưới Làng Đông 1</t>
  </si>
  <si>
    <t>Kênh tưới Làng Đông 2</t>
  </si>
  <si>
    <t>Kênh tưới Giếng Sãi 1</t>
  </si>
  <si>
    <t>Kênh tưới Giếng Sãi 2</t>
  </si>
  <si>
    <t>Kênh tưới Giếng Sãi 3</t>
  </si>
  <si>
    <t>Kênh tưới Đầu Trạm Bơm</t>
  </si>
  <si>
    <t>Kênh tưới Bãi Tha Ma</t>
  </si>
  <si>
    <t>Kênh tưới Cổ Cò</t>
  </si>
  <si>
    <t>Kênh tưới Năm Tấn giữa</t>
  </si>
  <si>
    <t>Kênh tưới Đầu Vừng</t>
  </si>
  <si>
    <t>Kênh tưới đồng Chỗ</t>
  </si>
  <si>
    <t>Kênh tưới đồng Sung</t>
  </si>
  <si>
    <t>Kênh tưới đồng Nhội</t>
  </si>
  <si>
    <t>Kênh tưới đồng Bài</t>
  </si>
  <si>
    <t>Kênh tưới đồng Hoa</t>
  </si>
  <si>
    <t>Kênh tưới Ba Thóa</t>
  </si>
  <si>
    <t>Kênh tưới đồng Trâu</t>
  </si>
  <si>
    <t>Kênh tưới N1 Kênh Cứng</t>
  </si>
  <si>
    <t>Kênh tưới N2 Cứng</t>
  </si>
  <si>
    <t>Kênh tưới N3 Cứng</t>
  </si>
  <si>
    <t>Kênh tưới N4 Đất</t>
  </si>
  <si>
    <t>Kênh tưới N5</t>
  </si>
  <si>
    <t>Kênh tưới Sau Nghè</t>
  </si>
  <si>
    <t>Kênh tưới Mả Mồ</t>
  </si>
  <si>
    <t>Kênh tưới Bồ Lồ</t>
  </si>
  <si>
    <t>Kênh tưới Đỗi Mới 1,2</t>
  </si>
  <si>
    <t>Kênh tưới Đỗi Mới 3,4</t>
  </si>
  <si>
    <t>Kênh tưới Đỗi Mới 5,6</t>
  </si>
  <si>
    <t>Kênh tưới Đỗi Mới 7,8</t>
  </si>
  <si>
    <t>Kênh tưới T13,14</t>
  </si>
  <si>
    <t>Kênh tưới T15,16</t>
  </si>
  <si>
    <t>Kênh tưới T17,18</t>
  </si>
  <si>
    <t>Kênh tưới T9</t>
  </si>
  <si>
    <t>Kênh tưới Cứng</t>
  </si>
  <si>
    <t>Kênh tưới H7</t>
  </si>
  <si>
    <t>Kênh tưới H8</t>
  </si>
  <si>
    <t>Kênh tưới Cửa Cừ</t>
  </si>
  <si>
    <t>Kênh tưới Cửa Xa</t>
  </si>
  <si>
    <t>Kênh tưới Kỹ Thuật</t>
  </si>
  <si>
    <t>Kênh tưới Lọc Nước</t>
  </si>
  <si>
    <t>Kênh tưới đồng Quảng</t>
  </si>
  <si>
    <t>Kênh tưới Bờ Rành</t>
  </si>
  <si>
    <t>Kênh tưới Đồng Rua</t>
  </si>
  <si>
    <t>Kênh tưới Đồng Lâm</t>
  </si>
  <si>
    <t>Kênh tưới trạm bơm Đồng Rìa đi Mái Nội</t>
  </si>
  <si>
    <t>Kênh tưới trạm bơm Đồng Dàng đi Chân Voi</t>
  </si>
  <si>
    <t>Kênh tưới Đồng Cũ đi Gò Rớt</t>
  </si>
  <si>
    <t>Kênh tưới Rau Xanh Vùng 1</t>
  </si>
  <si>
    <t>Kênh tưới đồng Tròn</t>
  </si>
  <si>
    <t>Kênh tưới Đống Mai</t>
  </si>
  <si>
    <t>Kênh tưới cứng Vùng 1</t>
  </si>
  <si>
    <t>Kênh tưới đồng Rau Xanh, đồng Chó</t>
  </si>
  <si>
    <t>Kênh tưới cứng vùng 1</t>
  </si>
  <si>
    <t>Kênh tưới đồng Tân</t>
  </si>
  <si>
    <t>Kênh tưới Bãi Cát Trong</t>
  </si>
  <si>
    <t>Kênh tưới Bãi Cát Ngoài</t>
  </si>
  <si>
    <t>Kênh tưới đồng Ngò Man Thiếm</t>
  </si>
  <si>
    <t>Kênh tưới đồng Màu Trong</t>
  </si>
  <si>
    <t>Kênh tưới đồng Man Ải</t>
  </si>
  <si>
    <t>Kênh tưới đồng Ngoài</t>
  </si>
  <si>
    <t>Kênh tưới đồng Màu Ngoài</t>
  </si>
  <si>
    <t>Kênh tưới Cầu Gà</t>
  </si>
  <si>
    <t>Kênh tưới Đồng Sủng</t>
  </si>
  <si>
    <t>Kênh tưới Đồng Mái</t>
  </si>
  <si>
    <t>Kênh tưới Đồng Nhẻm</t>
  </si>
  <si>
    <t>Kênh tưới Bờ Tự Đồng Dâu</t>
  </si>
  <si>
    <t>Kênh tưới Bãi Cát - Đồng Tân</t>
  </si>
  <si>
    <t>Kênh tưới đồng Láng</t>
  </si>
  <si>
    <t>Kênh tưới đồng Trần</t>
  </si>
  <si>
    <t>Kênh tưới đồng Trong Dài</t>
  </si>
  <si>
    <t>Kênh tưới đồng Trong Ngắn</t>
  </si>
  <si>
    <t>Kênh tưới đồng Vành</t>
  </si>
  <si>
    <t>Kênh tưới đồng Nền - Cổng Đồng</t>
  </si>
  <si>
    <t>Kênh tưới đồng Bẩn</t>
  </si>
  <si>
    <t>Kênh tưới đồng Dầm đi Me Cá</t>
  </si>
  <si>
    <t>Kênh tưới đồng Me</t>
  </si>
  <si>
    <t>Kênh tưới Bãi Bông</t>
  </si>
  <si>
    <t>Kênh tưới Vệ Nội</t>
  </si>
  <si>
    <t>Kênh tưới đồng Quan đi Đồng Quýt</t>
  </si>
  <si>
    <t>Kênh tưới Bãi Giành đi Vệ Đê, Gò Xoan, đồng Chánh</t>
  </si>
  <si>
    <t>Kênh tưới đồng Rồi đi nội Đồng rồi</t>
  </si>
  <si>
    <t>Kênh tưới Nội Gạo đi Sủng Thọ Đức, Sủng Nhé, Nội Nhé</t>
  </si>
  <si>
    <t>Kênh tưới Ấp Chấu</t>
  </si>
  <si>
    <t>Kênh tưới từ trạm bơm Phù Cầm đi Đồng Gạch</t>
  </si>
  <si>
    <t>Kênh tưới từ trạm bơm Đồng Ngọ đi Sau Chùa, đồng Đống</t>
  </si>
  <si>
    <t>Kênh tưới Ao Đang đi Cửa Bông</t>
  </si>
  <si>
    <t>Kênh tưới trạm bơm Phù Cầm đi Con Chám</t>
  </si>
  <si>
    <t>Kênh trạm bơm Phù Cầm đi Đồng Đẻ</t>
  </si>
  <si>
    <t xml:space="preserve">Kênh tưới đồng Trước </t>
  </si>
  <si>
    <t>Kênh tưới Cầu Cao</t>
  </si>
  <si>
    <t>Kênh TB Dinh đi Nội Chiền, Muổi Vườn Khơi, đồng Chảy, Cửa Ngõ</t>
  </si>
  <si>
    <t>Kênh tưới Lãi, Gia Vạch</t>
  </si>
  <si>
    <t>Kênh tưới Vườn Dương</t>
  </si>
  <si>
    <t>Kênh tưới trạm bơm Cây Ruối đi Vệ Lầy, Điềm Thủ Ba Gò</t>
  </si>
  <si>
    <t>Kênh tưới Ải Bên Sông đi Đồng Sau, Nội Sắn</t>
  </si>
  <si>
    <t>Kênh tưới trạm bơm Đầu Làng đến Đồng Mấy</t>
  </si>
  <si>
    <t>Kênh tưới trạm bơm Đầu Làng đến Đồng Ấp Mới</t>
  </si>
  <si>
    <t>Kênh tưới trạm bơm Đầu Làng đến Đồng Tam Quan, Vườn Dù, Cầu Ve.</t>
  </si>
  <si>
    <t>Kênh tưới từ kênh tưới TB Đương Xá đến Đồng Xó, Khu Lò Gạch</t>
  </si>
  <si>
    <t>Kênh tưới từ trạm bơm Đương Xá đến Đồng Quan, Đồng Hà</t>
  </si>
  <si>
    <t>Kênh tưới trạm bơm Đầu Làng đến khu Năm Đờ, Đồng Nhẻm, Nhồi Dưới</t>
  </si>
  <si>
    <t xml:space="preserve">Kênh tưới từ trạm bơm Đương Xá đến đồng Bờ Chẵn, Cầu Đổ, Nhồi Trên. </t>
  </si>
  <si>
    <t>Kênh tưới đồng Súng</t>
  </si>
  <si>
    <t>Kênh tưới đồng Gộc</t>
  </si>
  <si>
    <t>Kênh tưới đồng Mộc, Cổng Đồng</t>
  </si>
  <si>
    <t>Kênh tưới đồng Mái</t>
  </si>
  <si>
    <t>Kênh tưới đồng Vam</t>
  </si>
  <si>
    <t>Kênh tưới trạm bơm đồng Sắn đến đồng Dẫy Nước, Bõ, Cao Gồ.</t>
  </si>
  <si>
    <t>Kênh tưới từ kênh tưới trạm bơm Đương Xá đến đồng Mả Xây</t>
  </si>
  <si>
    <t>Kênh tưới đồng Sau Làng</t>
  </si>
  <si>
    <t>Kênh tưới trạm bơm Đầu Làng đến đồng Xanh, Cọc, Năng Trên.</t>
  </si>
  <si>
    <t>Kênh tưới trạm bơm Đầu Làng đến Trạm Xá.</t>
  </si>
  <si>
    <t>Kênh tưới đồng Sau, Cửa Đình</t>
  </si>
  <si>
    <t>Kênh tưới trạm bơm Đầu Làng đến Đồng Phần, Trăm, đồng Rua.</t>
  </si>
  <si>
    <t>Kênh trạm bơm đồng Sắn đến đồng Gộc, Ngã Ba, Mả thần, Mái, Vam</t>
  </si>
  <si>
    <t>Kênh tưới từ trạm bơm Trục Đứng đến đường Cao Tốc</t>
  </si>
  <si>
    <t>Kênh tưới trạm bơm Đồng Hươu đến đầu Cầu</t>
  </si>
  <si>
    <t>Kênh tưới Ngã Tư, Bói Trên, Mả Mọ</t>
  </si>
  <si>
    <t>Kênh tưới Lò Vôi đến Bờ Mã</t>
  </si>
  <si>
    <t>Kênh tưới từ đồng Tên Lửa đến Khu Phần Trăm</t>
  </si>
  <si>
    <t>Kênh tưới TB Đầu làng đến đồng Dọc</t>
  </si>
  <si>
    <t>Kênh tưới từ đồng Ngã Tư đến đồng Phong Xá</t>
  </si>
  <si>
    <t>Kênh từ đồng Ngã Tư đến đồng Ngoài</t>
  </si>
  <si>
    <t>Kênh từ kênh Đương Xá đến đồng Gáo</t>
  </si>
  <si>
    <t>Kênh tưới Đương Xá đến TB Đầu Làng</t>
  </si>
  <si>
    <t>Kênh tưới đồng Xanh đến đồng Dợ.</t>
  </si>
  <si>
    <t>Kênh tưới từ trạm bơm Đầu làng đến Đồng Giếng</t>
  </si>
  <si>
    <t>Kênh trạm bơm Cục Bộ đến đồng Mộc</t>
  </si>
  <si>
    <t>Kênh tưới từ đồng Mộc đến đồng Lác</t>
  </si>
  <si>
    <t>Kênh từ đồng Ma Khói đến đồng Đầm</t>
  </si>
  <si>
    <t xml:space="preserve">Kênh tưới trạm bơm Cục Bộ đến đồng Nguyễn </t>
  </si>
  <si>
    <t>Kênh tưới đồng Cửa Trục đến đồng Dựa</t>
  </si>
  <si>
    <t>Kênh tưới TB đầu Làng đến đường 286</t>
  </si>
  <si>
    <t>Kênh tưới đồng Đống</t>
  </si>
  <si>
    <t>Kênh tưới đồng Trời</t>
  </si>
  <si>
    <t>Kênh tưới đồng Lẽ về đồng Ngái Đầm</t>
  </si>
  <si>
    <t>Kênh tưới đồng Xô</t>
  </si>
  <si>
    <t>Kênh tưới đồng Mả Bách</t>
  </si>
  <si>
    <t>Kênh tưới đồng Pheo, Nền Cầu</t>
  </si>
  <si>
    <t>Kênh trạm bơm Cục Bộ Nguyệt Cầu đi đồng Lương, đồng Bậu, đồng Bùi.</t>
  </si>
  <si>
    <t>Kênh tưới trạm bơm cục bộ Nguyệt Cầu đi đồng Lá Bàn, đồng Xô.</t>
  </si>
  <si>
    <t>Kênh tưới trạm bơm cục bộ Nguyệt Cầu đi đồng Bờ Xác</t>
  </si>
  <si>
    <t>Kênh tưới đồng Pheo.</t>
  </si>
  <si>
    <t>Kênh tưới đồng Mừng - Cầu Mới.</t>
  </si>
  <si>
    <t>Kênh tưới Cầu Mới - Bãi Rác.</t>
  </si>
  <si>
    <t>Kênh tưới Ngã Tư - đồng Mét.</t>
  </si>
  <si>
    <t>Kênh tưới Khoa Học - đồng Ó.</t>
  </si>
  <si>
    <t>Kênh tưới đồng Mả Gai - Mũi Vớt.</t>
  </si>
  <si>
    <t>Kênh tưới đồng Bờ Âu.</t>
  </si>
  <si>
    <t>Kênh tưới đồng Am kênh - đồng Bãi.</t>
  </si>
  <si>
    <t>Kênh tưới đồng Đuôi Neo - Cây Cao</t>
  </si>
  <si>
    <t>Kênh tưới dồng Ba Trạ - Chùa Con.</t>
  </si>
  <si>
    <t>Kênh tưới Đỉnh Đồng  - Dòng Nước.</t>
  </si>
  <si>
    <t>Kênh tưới trạm bơm Đầm Nâu</t>
  </si>
  <si>
    <t xml:space="preserve">Kênh tưới trạm bơm Mỏ Mến </t>
  </si>
  <si>
    <t>Kênh tưới trạm bơm đồng Bâng</t>
  </si>
  <si>
    <t>Kênh tưới đồng (Vườn Nội, Nội Tròn)</t>
  </si>
  <si>
    <t>Kênh tưới đồng Trại</t>
  </si>
  <si>
    <t>Kênh tưới đồng Mẫu Tư</t>
  </si>
  <si>
    <t>Kênh tưới Ngoài đồng Quan</t>
  </si>
  <si>
    <t>Kênh tưới đồng Cổ Ngựa, Cầu Bịch</t>
  </si>
  <si>
    <t>Kênh tưới đồng Cầu Khún</t>
  </si>
  <si>
    <t>Kênh tưới đồng Giành</t>
  </si>
  <si>
    <t>Kênh tưới đồng Ngòi Ao Trên</t>
  </si>
  <si>
    <t>Kênh tưới Cống Thuyền Duyên</t>
  </si>
  <si>
    <t>Kênh tưới Cầu Giỏ</t>
  </si>
  <si>
    <t>Kênh tưới đồng Tăng Sản</t>
  </si>
  <si>
    <t>Kênh tưới B8A</t>
  </si>
  <si>
    <t>Kênh tưới đồng Cả, Bờ Trưởng</t>
  </si>
  <si>
    <t>Kênh tưới Nội Gạo, Trước Làng</t>
  </si>
  <si>
    <t>Kênh tưới đồng Vô, Đống Hai</t>
  </si>
  <si>
    <t>Kênh tưới Nội Gạo, Bờ Giang</t>
  </si>
  <si>
    <t>Kênh tưới Nội Gạo</t>
  </si>
  <si>
    <t>Kênh tưới đồng Mang, Đồng Ổ Gà</t>
  </si>
  <si>
    <t>Kênh tưới đồng Mang, đồng Kiện</t>
  </si>
  <si>
    <t>Kênh tưới đồng Mang, đồng Nội Tròn</t>
  </si>
  <si>
    <t>Kênh trạm Biến Thế - đồng Nội Mẩy</t>
  </si>
  <si>
    <t>Kênh tưới đồng Trước Nghè, đồng Kiện</t>
  </si>
  <si>
    <t>Kênh tưới Làng Hàn , Giáp Làng</t>
  </si>
  <si>
    <t>Kênh tưới đồng Ao Quan</t>
  </si>
  <si>
    <t>Kênh tưới đồng Vô, đồng Mái</t>
  </si>
  <si>
    <t>Kênh tưới đồng Cả</t>
  </si>
  <si>
    <t>Kênh tưới Ven Bờ Trưởng</t>
  </si>
  <si>
    <t>Kênh tưới cống đồng Cả, nội đồng Cốc</t>
  </si>
  <si>
    <t>Kênh tưới Men đồng Sau</t>
  </si>
  <si>
    <t>Kênh tưới đồng Giếng</t>
  </si>
  <si>
    <t>Kênh tưới đồng Bầu, Cổng Ngoài</t>
  </si>
  <si>
    <t>Kênh tưới đồng Bạc</t>
  </si>
  <si>
    <t>Kênh tướii đồng Thiếm</t>
  </si>
  <si>
    <t>Kênh tưới đồng Phần Trăm</t>
  </si>
  <si>
    <t>Kênh tưới đồng Tấm</t>
  </si>
  <si>
    <t>Kênh tưới đồng Số Tây</t>
  </si>
  <si>
    <t>Kênh tưới Bãi Muống</t>
  </si>
  <si>
    <t>Kênh tưới Vọng Đông, Ổ Phân, Mả Cao</t>
  </si>
  <si>
    <t>Kênh tưới Trên Đồng T1,T2,T3</t>
  </si>
  <si>
    <t>Kênh tưới Đồng Gấu T1,T2,T3</t>
  </si>
  <si>
    <t>Kênh tưới đồng Rờm</t>
  </si>
  <si>
    <t>Kênh tưới đồng Cả T1, T2</t>
  </si>
  <si>
    <t>Kênh tướđồng Chầu , đồng Da</t>
  </si>
  <si>
    <t>Kênh tưới đồng Bầu</t>
  </si>
  <si>
    <t>Kênh tưới Sóc Thuyền</t>
  </si>
  <si>
    <t>Kênh tưới đồng Bờ Nội</t>
  </si>
  <si>
    <t xml:space="preserve">Kênh tưới đồng Cả </t>
  </si>
  <si>
    <t>Kênh tưới Cửa Đình , Đồng Sắt</t>
  </si>
  <si>
    <t>Kênh tưới Ngạc Ba, Đồng Khuấn</t>
  </si>
  <si>
    <t>Kênh tưới Đỏ Đông , Sóc Núi</t>
  </si>
  <si>
    <t>Kênh tưới Rau Hành, Sau Làng</t>
  </si>
  <si>
    <t>Kênh tưới Cửa Chùa</t>
  </si>
  <si>
    <t>Kênh tưới Vườn Cát</t>
  </si>
  <si>
    <t>Kênh tưới Bãi Ải</t>
  </si>
  <si>
    <t>Kênh tưới Bà Chì</t>
  </si>
  <si>
    <t>Kênh tưới Khoảnh 9</t>
  </si>
  <si>
    <t xml:space="preserve">Kênh tưới đồng Giàn </t>
  </si>
  <si>
    <t>Kênh tưới đồng số 8</t>
  </si>
  <si>
    <t>Kênh tưới đồng Ông Định</t>
  </si>
  <si>
    <t>Kênh tưới đồng Cửa Chùa, Năm Tấn</t>
  </si>
  <si>
    <t>Kênh tưới từ kênh Lương Tân - Cầu Bạn</t>
  </si>
  <si>
    <t>Kênh tưới Cầu Bạn</t>
  </si>
  <si>
    <t>Kênh tưới Đu Đủ - Bãi Chùa</t>
  </si>
  <si>
    <t>Kênh tưới Trong Đồng</t>
  </si>
  <si>
    <t>Kênh tưới đồng Trầm</t>
  </si>
  <si>
    <t>Kênh tưới đồng Nêu</t>
  </si>
  <si>
    <t>Kênh tưới đồng Năng - Ổ Gà</t>
  </si>
  <si>
    <t>Kênh tưới đồng Ngã 3</t>
  </si>
  <si>
    <t>Kênh tưới Cứng Cầu Bạn</t>
  </si>
  <si>
    <t>Kênh tưới Cứng Giếng Ngoài</t>
  </si>
  <si>
    <t>Kênh tưới trạm bơm cục bộ Yên Từ</t>
  </si>
  <si>
    <t>Kênh tưới trạm bơm cục bộ Đồng Cẩu</t>
  </si>
  <si>
    <t>Kênh tưới Mả Nguyệt</t>
  </si>
  <si>
    <t>Kênh đồng Và (kênh TB Đông Thọ 2)</t>
  </si>
  <si>
    <t>Kênh tưới đồng Môi (TB Trung Nghĩa)</t>
  </si>
  <si>
    <t>Kênh tưới đồng Thìu</t>
  </si>
  <si>
    <t>Kênh tưới đồng Đầm</t>
  </si>
  <si>
    <t>Kênh tưới đồng Cổ Thượng</t>
  </si>
  <si>
    <t xml:space="preserve">Kênh tưới đồng Môi </t>
  </si>
  <si>
    <t xml:space="preserve">Kênh tưới đồng Ngô Nội </t>
  </si>
  <si>
    <t>Kênh tưới đồng Mịn</t>
  </si>
  <si>
    <t>Kênh tưới Đường Giếng</t>
  </si>
  <si>
    <t>Kênh tưới Đường Đình</t>
  </si>
  <si>
    <t>Kênh tưới đồng Lai</t>
  </si>
  <si>
    <t>Kênh tưới Trận Địa</t>
  </si>
  <si>
    <t>Kênh tưới đồng Trầu</t>
  </si>
  <si>
    <t>Kênh tưới trước Làng</t>
  </si>
  <si>
    <t>Kênh tưới đồng Thế</t>
  </si>
  <si>
    <t>Kênh tưới Gạch Đầu Làng</t>
  </si>
  <si>
    <t>Kênh tưới Ngã Tư</t>
  </si>
  <si>
    <t>Kênh tưới đồng Ngang</t>
  </si>
  <si>
    <t>Kênh tưới sau Làng</t>
  </si>
  <si>
    <t>Kênh tưới Đường 286</t>
  </si>
  <si>
    <t>Kênh tưới Đông Nhi</t>
  </si>
  <si>
    <t>Kênh tưới trạm bơm ra Kênh B6</t>
  </si>
  <si>
    <t>Kênh tưới Vùng 1</t>
  </si>
  <si>
    <t>Kênh tưới trạm bơm</t>
  </si>
  <si>
    <t>Kênh tưới Vùng 2</t>
  </si>
  <si>
    <t>Kênh tưới Bờ Sòi</t>
  </si>
  <si>
    <t>Kênh tưới Vùng 3</t>
  </si>
  <si>
    <t>Kênh tưới B6 TB2</t>
  </si>
  <si>
    <t>Kênh tưới trạm bơm Quan Độ</t>
  </si>
  <si>
    <t>Kênh tưới bựa Đông Be</t>
  </si>
  <si>
    <t>Kênh tưới cửa Đình Man Yếm</t>
  </si>
  <si>
    <t>Kênh tưới Láng Rưới</t>
  </si>
  <si>
    <t>Kênh tưới Mô Cao</t>
  </si>
  <si>
    <t>Kênh tưới C6</t>
  </si>
  <si>
    <t>Kênh tưới đồng Môi Cửa Đình</t>
  </si>
  <si>
    <t>Kênh tưới Tràng Loi</t>
  </si>
  <si>
    <t>Kênh tưới Mặt Vườn</t>
  </si>
  <si>
    <t>Kênh tưới trạm bơm Hố</t>
  </si>
  <si>
    <t>Kênh tưới trạm bơm Bình An</t>
  </si>
  <si>
    <t>Kênh tưới Cầu Cư</t>
  </si>
  <si>
    <t>Kênh tưới đồng Tam Sơn</t>
  </si>
  <si>
    <t>Kênh tưới Mả Ngoài + Mả Xẻ</t>
  </si>
  <si>
    <t>Kênh tưới Mả Mông</t>
  </si>
  <si>
    <t>Kênh tưới đồng San</t>
  </si>
  <si>
    <t>Kênh tưới đồng Cạn</t>
  </si>
  <si>
    <t>Kênh tưới B6</t>
  </si>
  <si>
    <t>Kênh tưới đồng Vuông</t>
  </si>
  <si>
    <t>Kênh tưới đồng Chúa</t>
  </si>
  <si>
    <t>Kênh tưới Quai Dao</t>
  </si>
  <si>
    <t>Kênh tưới Bãi Dài</t>
  </si>
  <si>
    <t>Kênh tưới Bãi Châu,Cầu mới</t>
  </si>
  <si>
    <t>Kênh tưới Sốc Riệc</t>
  </si>
  <si>
    <t>Kênh tưới Cột Mốt</t>
  </si>
  <si>
    <t>Kênh tưới Ngả Vàng</t>
  </si>
  <si>
    <t>Kênh tưới Cây Pheo</t>
  </si>
  <si>
    <t>Kênh tưới Bờ Mận</t>
  </si>
  <si>
    <t>Kênh tưới Sốc Lai</t>
  </si>
  <si>
    <t>Kênh tưới Bãi Lều</t>
  </si>
  <si>
    <t>Kênh tưới Bờ Nỗn</t>
  </si>
  <si>
    <t>Kênh tưới Bãi Thị</t>
  </si>
  <si>
    <t>Kênh tưới Trục Đứng</t>
  </si>
  <si>
    <t>Kênh tưới Bờ Chu</t>
  </si>
  <si>
    <t>Kênh tưới dồng Chăn</t>
  </si>
  <si>
    <t>Kênh tưới Chỉ Huy</t>
  </si>
  <si>
    <t>Kênh tưới đồng Ấp 1</t>
  </si>
  <si>
    <t>Kênh tưới Đất 10%</t>
  </si>
  <si>
    <t>Kênh tưới đồng Ấp 2</t>
  </si>
  <si>
    <t>Kênh tưới Cầu Bia</t>
  </si>
  <si>
    <t>Kênh tưới đồng khoát</t>
  </si>
  <si>
    <t>Kênh tưới đồng Họ (TS)</t>
  </si>
  <si>
    <t>Kênh tưới Ngả vàng</t>
  </si>
  <si>
    <t>Kênh tưới Cống Vại</t>
  </si>
  <si>
    <t>Kênh tưới Bốt</t>
  </si>
  <si>
    <t>Kênh tưới trạm bơm - đồng Chung</t>
  </si>
  <si>
    <t>Kênh tưới Cầu Kếu (bờ quần)</t>
  </si>
  <si>
    <t>Kênh tưới 3 mẫu</t>
  </si>
  <si>
    <t>Kênh tưới trạm bơm - Bẻo</t>
  </si>
  <si>
    <t>Kênh tưới  trạm bơm - Hậu Bà Đảm</t>
  </si>
  <si>
    <t>Kênh tưới trạm bơm-Láng+Láng Trũng</t>
  </si>
  <si>
    <t>Kênh tưới sau Đồng</t>
  </si>
  <si>
    <t>Kênh tưới Bờ Ván</t>
  </si>
  <si>
    <t>Kênh tưới Mưa Trên</t>
  </si>
  <si>
    <t>Kênh trạm bơm Đồng Giá - Cầu Tây</t>
  </si>
  <si>
    <t>Kênh tưới Mô Đất</t>
  </si>
  <si>
    <t>Kênh tưới Ao Voi</t>
  </si>
  <si>
    <t>Kênh tưới Tân Hồng</t>
  </si>
  <si>
    <t>Kênh tưới Đầu Cầu</t>
  </si>
  <si>
    <t>Kênh trạm bơm sau Làng - Cửa Đông</t>
  </si>
  <si>
    <t>Kênh tưới Bãi Lớn</t>
  </si>
  <si>
    <t>Kênh tưới Sinh Tướng 1</t>
  </si>
  <si>
    <t>Kênh tưới Sinh Tướng 2</t>
  </si>
  <si>
    <t>Kênh tưới Sinh Tướng 3</t>
  </si>
  <si>
    <t>Kênh tưới Xoan Tây 1</t>
  </si>
  <si>
    <t>Kênh tưới Xoan Tây 2</t>
  </si>
  <si>
    <t>Kênh tưới Bờ Nỗn -:- Chỉ Huy</t>
  </si>
  <si>
    <t>Kênh tưới Bờ Đoàn -:- Bờ Mận</t>
  </si>
  <si>
    <t>Kênh tưới Bãi Dài -:- Bãi Châu</t>
  </si>
  <si>
    <t>Kênh tưới Cầu Bia -:- Đường 277</t>
  </si>
  <si>
    <t>Kênh tưới Giếng Nội</t>
  </si>
  <si>
    <t>Kênh tướiTrạm Biến Thế ÷ QL3</t>
  </si>
  <si>
    <t xml:space="preserve">Kênh tưới Bãi Dé - đồng Mịn </t>
  </si>
  <si>
    <t>Kênh tưới 72 đi Cầu Vịt</t>
  </si>
  <si>
    <t>Kênh tưới V/c Yên Hậu</t>
  </si>
  <si>
    <t>Kênh tưới Bãi Dâm - đồng Tơ</t>
  </si>
  <si>
    <t>Kênh tưới đồng Hảm</t>
  </si>
  <si>
    <t>Kênh tưới đồng Hậu</t>
  </si>
  <si>
    <t xml:space="preserve">Kênh tưới đồng Quan Trại Gà </t>
  </si>
  <si>
    <t xml:space="preserve">Kênh tưới đồng Dọc </t>
  </si>
  <si>
    <t xml:space="preserve">Kênh tưới Quan Đình </t>
  </si>
  <si>
    <t xml:space="preserve">Kênh tưới Bờ Sòi </t>
  </si>
  <si>
    <t xml:space="preserve">Kênh tưới Lợi Đồng </t>
  </si>
  <si>
    <t xml:space="preserve">Kênh tưới Cổng Đá </t>
  </si>
  <si>
    <t xml:space="preserve">Kênh tưới Mảng Đài </t>
  </si>
  <si>
    <t xml:space="preserve">Kênh tưới Múc </t>
  </si>
  <si>
    <t>Kênh tưới Mục Sơn</t>
  </si>
  <si>
    <t>Kênh tưới Dọc QL18 (đồng Bốt)</t>
  </si>
  <si>
    <t>Kênh tưới từ QL3 ÷ Sậy</t>
  </si>
  <si>
    <t>Kênh tưới từ đồng Khổng ÷ Mẻ</t>
  </si>
  <si>
    <t>Kênh tưới Giữa Mẻ</t>
  </si>
  <si>
    <t>Kênh tưới đồng Khổng đi Đầu Vồng</t>
  </si>
  <si>
    <t>Kênh tưới dọc 72 đi Sậy</t>
  </si>
  <si>
    <t xml:space="preserve">Kênh tưới từ đường 286 đi Cầu Gáo </t>
  </si>
  <si>
    <t>Kênh tưới Ven Đường số 1</t>
  </si>
  <si>
    <t>Kênh tưới Mền Chợ đi Lủm</t>
  </si>
  <si>
    <t>Kênh tưới đường Ngang đi Dọc I</t>
  </si>
  <si>
    <t xml:space="preserve">Kênh tưới đồng Mấng </t>
  </si>
  <si>
    <t>Kênh tưới Cửa cầu đi Sủng</t>
  </si>
  <si>
    <t xml:space="preserve">Kênh tưới Chuôm Lính </t>
  </si>
  <si>
    <t>Kênh tưới 73a đi Dọc II</t>
  </si>
  <si>
    <t xml:space="preserve">Kênh tưới đồng Ấp </t>
  </si>
  <si>
    <t>Kênh tưới từ đường Ấp - chuôm Lính -đường 286</t>
  </si>
  <si>
    <t>Kênh tưới đồng Tôm - đường 286</t>
  </si>
  <si>
    <t>Kênh tưới Cầu cũ - đường 286</t>
  </si>
  <si>
    <t>Kênh tưới đồng Mẻ</t>
  </si>
  <si>
    <t>Kênh tưới Sậy</t>
  </si>
  <si>
    <t>Kênh tưới Sao Đông</t>
  </si>
  <si>
    <t>Kênh tưới Cầu Rắn</t>
  </si>
  <si>
    <t>Kênh tưới Cầu Gáo</t>
  </si>
  <si>
    <t>Kênh tưới Kênh K10</t>
  </si>
  <si>
    <t>Kênh tưới Cây Gạo ÷ đồng Dưa</t>
  </si>
  <si>
    <t>Kênh tưới Mả Tơ ÷ Cửa Vòi</t>
  </si>
  <si>
    <t>Kênh tưới đồng Thụi ÷ đồng Rừng</t>
  </si>
  <si>
    <t>Kênh tưới đồng Thụi ÷ đồng Bông</t>
  </si>
  <si>
    <t>Kênh tưới Mái Sau</t>
  </si>
  <si>
    <t>Kênh tưới đồng Nẩy</t>
  </si>
  <si>
    <t>Kênh tưới 77d ÷ đồng Giang</t>
  </si>
  <si>
    <t>Kênh tưới Chỗ ngoài</t>
  </si>
  <si>
    <t>Kênh tưới Hè Đình</t>
  </si>
  <si>
    <t>Kênh tưới đồng Chi Chùa Lái</t>
  </si>
  <si>
    <t>Kênh tưới 77C ÷ sau Chùa</t>
  </si>
  <si>
    <t>Kênh tưới sau Chùa ÷ Cửa Hồ</t>
  </si>
  <si>
    <t>Kênh tưới đồng Bồng ÷ đồng Sành</t>
  </si>
  <si>
    <t>Kênh tưới trạm bơm ÷ Trên Đồng</t>
  </si>
  <si>
    <t>Kênh tưới Lòng Nước</t>
  </si>
  <si>
    <t>Kênh tưới 77D ÷ Ngũ Cốc</t>
  </si>
  <si>
    <t>Kênh tưới Ngô Cốc ÷ Đồng Sắt</t>
  </si>
  <si>
    <t>Kênh tưới Cánh Buồm</t>
  </si>
  <si>
    <t>Kênh tưới 77 d ÷ Trùng Đống</t>
  </si>
  <si>
    <t>Kênh tưới trạm bơm ÷ đồng Cháo</t>
  </si>
  <si>
    <t>Kênh tưới đồng ngoài</t>
  </si>
  <si>
    <t>Kênh tưới Ngô Cốc ÷ Cửa Hồ</t>
  </si>
  <si>
    <t>Kênh tưới đồng Vẻn</t>
  </si>
  <si>
    <t>Kênh tưới Vườn Nhãn</t>
  </si>
  <si>
    <t>Kênh tưới Cầu Tư</t>
  </si>
  <si>
    <t>Kênh tưới đồng Khách</t>
  </si>
  <si>
    <t>Kênh tưới đồng Mục</t>
  </si>
  <si>
    <t>Kênh tưới đồng Ngòi</t>
  </si>
  <si>
    <t>Kênh tưới Cầu Ngói</t>
  </si>
  <si>
    <t>Kênh tưới đồng Gai 1</t>
  </si>
  <si>
    <t>Kênh tưới đồng Gai 2</t>
  </si>
  <si>
    <t>Kênh tưới Ao dai</t>
  </si>
  <si>
    <t>Kênh tưới Bãi Đanh</t>
  </si>
  <si>
    <t>Kênh tưới Ô Gà</t>
  </si>
  <si>
    <t>Kênh tưới Cầu Găng ÷ đồng Răm</t>
  </si>
  <si>
    <t>Kênh tưới Cửa Trại ÷ Cổ Ngõ Trên</t>
  </si>
  <si>
    <t>Kênh tưới  Cây Xanh ÷ Ông Mưu</t>
  </si>
  <si>
    <t>Kênh tưới  Cây Xanh ÷ Vườn Nghệ</t>
  </si>
  <si>
    <t>Kênh tưới  Ma Hột ÷ Mẫu 2</t>
  </si>
  <si>
    <t>Kênh tưới  Vùng 1</t>
  </si>
  <si>
    <t>Kênh tưới Vùng 4</t>
  </si>
  <si>
    <t>Kênh tưới  trạm bơm Yên Vỹ ÷ Mẫu II</t>
  </si>
  <si>
    <t>Kênh tưới  trạm bơm Yên Vĩ ÷ Cửa Cầu</t>
  </si>
  <si>
    <t xml:space="preserve">Kênh tưới Bắc ÷ đồng Bàng Gót Trại </t>
  </si>
  <si>
    <t>Kênh tưới trong đồng nhánh 1</t>
  </si>
  <si>
    <t>Kênh tưới trong đồng nhánh 2</t>
  </si>
  <si>
    <t>Kênh tưới trạm bơm Cục Bộ - Dọc Nhồi</t>
  </si>
  <si>
    <t>Kênh tưới trạm bơm Cục Bộ - Dưới đồng Mẫu Bút</t>
  </si>
  <si>
    <t>Kênh tưới Vườn Đệ</t>
  </si>
  <si>
    <t>Kênh tưới Gốc Nhãn</t>
  </si>
  <si>
    <t>Kênh tưới Hoa Sen</t>
  </si>
  <si>
    <t>Kênh tưới Ngươm nhánh 1</t>
  </si>
  <si>
    <t>Kênh tưới Ngươm nhánh 2</t>
  </si>
  <si>
    <t>Kênh tưới  đồng Vó</t>
  </si>
  <si>
    <t>Kênh tưới Mô Cao đi Mô tư dưới</t>
  </si>
  <si>
    <t>Kênh tưới  đồng Đỗ ÷ Tư Dưới</t>
  </si>
  <si>
    <t>Kênh tưới  V/c Yên Hậu ÷ đồng Sau</t>
  </si>
  <si>
    <t>Kênh tưới Cổng Đông ÷ Bờ Lụa</t>
  </si>
  <si>
    <t>Kênh tưới  đồng Hàn</t>
  </si>
  <si>
    <t>Kênh tưới  trạm bơm Xuân Hòa</t>
  </si>
  <si>
    <t>Kênh tưới trạm bơm Phí Cao</t>
  </si>
  <si>
    <t>Kênh tưới trạm bơm cầu Dùng</t>
  </si>
  <si>
    <t>Kênh tưới trạm bơm Cầu Cạ</t>
  </si>
  <si>
    <t>Kênh tưới T5</t>
  </si>
  <si>
    <t>Kênh tưới T4</t>
  </si>
  <si>
    <t>Kênh tưới T3</t>
  </si>
  <si>
    <t>Kênh tưới vượt cấp cầu Mét</t>
  </si>
  <si>
    <t>Kênh tưới Ho</t>
  </si>
  <si>
    <t>Kênh tưới T2-1</t>
  </si>
  <si>
    <t>Kênh tưới T2-2</t>
  </si>
  <si>
    <t>Kênh tưới T2-3</t>
  </si>
  <si>
    <t>Kênh tưới T2-4</t>
  </si>
  <si>
    <t>Kênh tưới T2-6</t>
  </si>
  <si>
    <t>Kênh tưới T2-7</t>
  </si>
  <si>
    <t>Kênh tưới T2-8</t>
  </si>
  <si>
    <t>Kênh tưới T2-10</t>
  </si>
  <si>
    <t>Kênh tưới T7-1</t>
  </si>
  <si>
    <t>Kênh tưới T7-2</t>
  </si>
  <si>
    <t>Kênh tưới T7-3</t>
  </si>
  <si>
    <t>Kênh tưới T7-4</t>
  </si>
  <si>
    <t>Kênh tưới T7-5</t>
  </si>
  <si>
    <t>Kênh tưới T7-6</t>
  </si>
  <si>
    <t>Kênh tưới  H1-1</t>
  </si>
  <si>
    <t>Kênh tưới  H1-2</t>
  </si>
  <si>
    <t>Kênh tưới  H1-3</t>
  </si>
  <si>
    <t>Kênh tưới H2-1</t>
  </si>
  <si>
    <t>Kênh tưới H2-2</t>
  </si>
  <si>
    <t>Kênh tưới Cửa Chùa, Dộc trên</t>
  </si>
  <si>
    <t>Kênh tưới sốc trình đồng Hàn</t>
  </si>
  <si>
    <t>Kênh tưới Bãi trại</t>
  </si>
  <si>
    <t>Kênh tưới đồng Hàn</t>
  </si>
  <si>
    <t>Kênh tưới đồng Nấm</t>
  </si>
  <si>
    <t>Kênh tưới trên đồng</t>
  </si>
  <si>
    <t>Kênh tưới Hùa Mới</t>
  </si>
  <si>
    <t>Kênh tưới đồng Xung</t>
  </si>
  <si>
    <t>Kênh tưới đồng Cò</t>
  </si>
  <si>
    <t>Kênh tưới thống Hạ, Thượng</t>
  </si>
  <si>
    <t>Kênh tưới Đô Thống</t>
  </si>
  <si>
    <t>Kênh tưới Cửa Ao</t>
  </si>
  <si>
    <t>Kênh tưới đồng Gừng</t>
  </si>
  <si>
    <t>Kênh tưới đồng Đỗ</t>
  </si>
  <si>
    <t>Kênh tưới đồng Ngò</t>
  </si>
  <si>
    <t>Kênh tưới đồng Sắm</t>
  </si>
  <si>
    <t>Kênh tưới cửa Ấp</t>
  </si>
  <si>
    <t>Kênh tưới đồng Tý</t>
  </si>
  <si>
    <t>Kênh tưới đồng Trong</t>
  </si>
  <si>
    <t>Kênh tưới Bãi Rác</t>
  </si>
  <si>
    <t>Kênh tưới Gốc Đa</t>
  </si>
  <si>
    <t>Kênh tưới rau xanh Thùng Đất</t>
  </si>
  <si>
    <t>Kênh Cửa Ấp</t>
  </si>
  <si>
    <t>Kênh tưới Chân Đình</t>
  </si>
  <si>
    <t>Kênh tưới đồng Mẫu 6</t>
  </si>
  <si>
    <t>Kênh tưới tưới H2-4</t>
  </si>
  <si>
    <t>Kênh tưới tưới H2-5</t>
  </si>
  <si>
    <t>Kênh tưới tưới H2-6</t>
  </si>
  <si>
    <t>Kênh tưới tưới H2-7</t>
  </si>
  <si>
    <t>Kênh tưới tưới H2-8</t>
  </si>
  <si>
    <t>Kênh tưới H3-1</t>
  </si>
  <si>
    <t>Kênh tưới H3-2</t>
  </si>
  <si>
    <t>Kênh tưới H4-2</t>
  </si>
  <si>
    <t>Kênh tưới H4-3</t>
  </si>
  <si>
    <t>Kênh tưới H4-4</t>
  </si>
  <si>
    <t>Kênh tưới H4-5</t>
  </si>
  <si>
    <t>Kênh tưới H4-6</t>
  </si>
  <si>
    <t>Kênh tưới H4-7</t>
  </si>
  <si>
    <t>Kênh tưới H4-8</t>
  </si>
  <si>
    <t>Kênh tưới H4-9</t>
  </si>
  <si>
    <t>Kênh tưới H4-10</t>
  </si>
  <si>
    <t>Kênh tưới H4-11</t>
  </si>
  <si>
    <t>Kênh tưới H4-12</t>
  </si>
  <si>
    <t>Kênh tưới H4-13</t>
  </si>
  <si>
    <t>Kênh tưới H4-14</t>
  </si>
  <si>
    <t>Kênh tưới H4-15</t>
  </si>
  <si>
    <t>Kênh tưới H4-16</t>
  </si>
  <si>
    <t>Kênh tưới  T6</t>
  </si>
  <si>
    <t>Kênh tưới  T6'</t>
  </si>
  <si>
    <t>Kênh tưới vượt cấp Trại Đường 1</t>
  </si>
  <si>
    <t>Kênh tưới vượt cấp Trại Đường 2</t>
  </si>
  <si>
    <t>Kênh tưới vượt cấp Trại Đường 3</t>
  </si>
  <si>
    <t>Kênh tưới Quán Là, Thà Là</t>
  </si>
  <si>
    <t>Kênh tưới Mai sau, Gò Đáng</t>
  </si>
  <si>
    <t>Kênh tưới Rộc Hồ</t>
  </si>
  <si>
    <t>Kênh tưới Gốc Bàng</t>
  </si>
  <si>
    <t>Kênh tưới đồng Dải</t>
  </si>
  <si>
    <t>Kênh tưới đồng Dải 2</t>
  </si>
  <si>
    <t>Kênh tưới Khu 3</t>
  </si>
  <si>
    <t>Kênh tưới đồng Cao</t>
  </si>
  <si>
    <t>Kênh tưới Rộc Vậy</t>
  </si>
  <si>
    <t>Kênh tưới Trầm Phát</t>
  </si>
  <si>
    <t>Kênh tưới Bờ Ngòi</t>
  </si>
  <si>
    <t>Kênh tưới Thành Cũ</t>
  </si>
  <si>
    <t>Kênh tưới đồng Than</t>
  </si>
  <si>
    <t>Kênh tưới Bến Nghé</t>
  </si>
  <si>
    <t>Kênh tưới Ngõ Đông</t>
  </si>
  <si>
    <t>Kênh tưới Đình Đanh</t>
  </si>
  <si>
    <t>Kênh tưới Mỏi Bạc</t>
  </si>
  <si>
    <t>Kênh tưới Rộc Quảng, đồng Cỏ</t>
  </si>
  <si>
    <t>Kênh tưới đầu Chợ</t>
  </si>
  <si>
    <t>Kênh tưới sau Học</t>
  </si>
  <si>
    <t>Kênh tưới Mả Mò</t>
  </si>
  <si>
    <t>Kênh tưới đồng Áo</t>
  </si>
  <si>
    <t>Kênh tưới Rộc Vân, Giếng Màn</t>
  </si>
  <si>
    <t>Kênh tưới đồng Đống, Cò Pheo</t>
  </si>
  <si>
    <t>Kênh tưới đồng Tịnh, Rộc Thủy</t>
  </si>
  <si>
    <t>Kênh tưới đồng Tràng, đồng Thôi</t>
  </si>
  <si>
    <t>Kênh tưới đồng Sau, Mả Gai</t>
  </si>
  <si>
    <t>Kênh tưới Cầu Nẩy, đồng Đê</t>
  </si>
  <si>
    <t>Kênh tưới đồng Cả, Của Mả</t>
  </si>
  <si>
    <t>Kênh tưới H6</t>
  </si>
  <si>
    <t>Kênh tưới mái đồng</t>
  </si>
  <si>
    <t>Kênh tưới đồng Gườm</t>
  </si>
  <si>
    <t>Kênh tưới trạm bơm xóm Sau</t>
  </si>
  <si>
    <t>Kênh tưới trạm bơm xóm chùa</t>
  </si>
  <si>
    <t>Kênh tưới trạm bơm xóm Đông</t>
  </si>
  <si>
    <t>Kênh tưới trạm bơm xóm Đanh</t>
  </si>
  <si>
    <t>Kênh tưới Vung Tuyến</t>
  </si>
  <si>
    <t>Kênh tưới đồng Mo</t>
  </si>
  <si>
    <t>Kênh tưới đồng Gum</t>
  </si>
  <si>
    <t>Kênh tưới vườn Dừa</t>
  </si>
  <si>
    <t>Kênh tưới đồng Bùi</t>
  </si>
  <si>
    <t>Kênh tưới sau Trại</t>
  </si>
  <si>
    <t>Kênh tưới đồng Không</t>
  </si>
  <si>
    <t>Kênh tưới cửa Làng</t>
  </si>
  <si>
    <t>Kênh tưới  Khăm Bưởi</t>
  </si>
  <si>
    <t>Kênh tưới 100 Mẫu</t>
  </si>
  <si>
    <t>Kênh tưới Bãi Phượng</t>
  </si>
  <si>
    <t>Kênh tưới Đất Đỏ</t>
  </si>
  <si>
    <t>Kênh tưới đồng Biên</t>
  </si>
  <si>
    <t>Kênh tưới đồng Mạ</t>
  </si>
  <si>
    <t>Kênh tưới đồng Mao</t>
  </si>
  <si>
    <t>Kênh tưới Trại Tre</t>
  </si>
  <si>
    <t>Kênh tưới Điện Thần</t>
  </si>
  <si>
    <t>Kênh tưới đồng Mông</t>
  </si>
  <si>
    <t>Kênh tưới Ao Bí</t>
  </si>
  <si>
    <t>Kênh tưới đồng Gồm</t>
  </si>
  <si>
    <t>Kênh tưới Rộc To</t>
  </si>
  <si>
    <t>Kênh tưới đồng Lương</t>
  </si>
  <si>
    <t>Kênh tưới Bù Làng</t>
  </si>
  <si>
    <t>Kênh tưới Cột Điện</t>
  </si>
  <si>
    <t>Kênh tưới Cống Đông</t>
  </si>
  <si>
    <t>Kênh tưới Đốc Cầu</t>
  </si>
  <si>
    <t>Kênh tưới Gốc Duối</t>
  </si>
  <si>
    <t>Kênh tưới đồng Nhồi</t>
  </si>
  <si>
    <t>Kênh tưới Bờ Khứa</t>
  </si>
  <si>
    <t>Kênh tưới Bãi Dứa</t>
  </si>
  <si>
    <t>Kênh tưới Ông Sáng</t>
  </si>
  <si>
    <t>Kênh tưới Dộc Rã</t>
  </si>
  <si>
    <t>Kênh tưới N38</t>
  </si>
  <si>
    <t>Kênh tưới Cầu Dầu, Mái Tây</t>
  </si>
  <si>
    <t>Kênh tưới đồng Đậu, đồng Đố</t>
  </si>
  <si>
    <t>Kênh tưới Canh Lũy, Rộc Giữa</t>
  </si>
  <si>
    <t>Kênh tưới đồng Mới</t>
  </si>
  <si>
    <t>Kênh tưới Mó Xiếc</t>
  </si>
  <si>
    <t>Kênh tưới Cống Đá</t>
  </si>
  <si>
    <t>KênH đất  Bãi</t>
  </si>
  <si>
    <t>Kênh tưới Bãi Hiệu</t>
  </si>
  <si>
    <t>Kênh tưới Gò Lủi</t>
  </si>
  <si>
    <t>Kênh tưới đồng Huê</t>
  </si>
  <si>
    <t>Kênh tưới đồng Cao Trên</t>
  </si>
  <si>
    <t>Kênh tưới đồng Phiền</t>
  </si>
  <si>
    <t>Kênh tưới Bãi Tre</t>
  </si>
  <si>
    <t>Kênh tưới Cầu Hoa</t>
  </si>
  <si>
    <t>Kênh tưới N40</t>
  </si>
  <si>
    <t>Kênh tưới vượt cấp Nghiêm Thôn</t>
  </si>
  <si>
    <t>Kênh tưới Con Cá</t>
  </si>
  <si>
    <t>Kênh tưới đồng Vỡ</t>
  </si>
  <si>
    <t>Kênh tưới đồng Phần, Rừng</t>
  </si>
  <si>
    <t>Kênh tưới Quảng Miêng</t>
  </si>
  <si>
    <t>Kênh tưới Ao Mái</t>
  </si>
  <si>
    <t>Kênh tưới Chằm Giữa</t>
  </si>
  <si>
    <t>Kênh tưới quanh Làng</t>
  </si>
  <si>
    <t>Kênh tưới Cchằm Trĩ</t>
  </si>
  <si>
    <t>Kênh tưới Chằm Sài</t>
  </si>
  <si>
    <t>Kênh tưới đồng Lá</t>
  </si>
  <si>
    <t>Kênh tưới Chằm Vậy</t>
  </si>
  <si>
    <t>Kênh tưới đường Sắt</t>
  </si>
  <si>
    <t>Kênh tưới Chằm Lau</t>
  </si>
  <si>
    <t>Kênh tưới đồng Dộc</t>
  </si>
  <si>
    <t>Kênh tưới Ao quanh Làng</t>
  </si>
  <si>
    <t>Kênh tưới hàng Nhãn</t>
  </si>
  <si>
    <t>Kênh tưới Bèo Dâu</t>
  </si>
  <si>
    <t>Kênh tưới cầu Oén</t>
  </si>
  <si>
    <t>Kênh tưới Thầu Dầu</t>
  </si>
  <si>
    <t>Kênh tưới Đìa</t>
  </si>
  <si>
    <t>Kênh tưới Ao trong Làng</t>
  </si>
  <si>
    <t>Kênh tưới Vườn Cao</t>
  </si>
  <si>
    <t>Kênh tưới Chằm Oén</t>
  </si>
  <si>
    <t>Kênh tưới Xiếc</t>
  </si>
  <si>
    <t>Kênh tưới đồng Lát</t>
  </si>
  <si>
    <t>Kênh tướiLlãng Trung</t>
  </si>
  <si>
    <t>Kênh tưới đồng Cời</t>
  </si>
  <si>
    <t>Kênh tưới Chuôm Sen</t>
  </si>
  <si>
    <t>Kênh tưới Lỗ Lợi</t>
  </si>
  <si>
    <t>Kênh tưới Mả Cá</t>
  </si>
  <si>
    <t>Kênh tưới đồng Nguồn</t>
  </si>
  <si>
    <t>Kênh tưới đồng Nội</t>
  </si>
  <si>
    <t>Kênh tưới đồng Mán</t>
  </si>
  <si>
    <t>Kênh tưới sau Chùa</t>
  </si>
  <si>
    <t>Kênh tưới đồng Bong</t>
  </si>
  <si>
    <t>Kênh tưới Nỗ Nội</t>
  </si>
  <si>
    <t>Kênh tưới cửa Chùa, Dộc Trên</t>
  </si>
  <si>
    <t>Kênh tưới đường Quan</t>
  </si>
  <si>
    <t>Kênh tưới Cửa Miếu</t>
  </si>
  <si>
    <t>Kênh tưới Rộc Giữa</t>
  </si>
  <si>
    <t>Kênh tưới Dâu Dai</t>
  </si>
  <si>
    <t>Kênh tưới Lộc Sung</t>
  </si>
  <si>
    <t>Kênh tưới Muống</t>
  </si>
  <si>
    <t>Kênh tưới Đường Chinh</t>
  </si>
  <si>
    <t>Kênh tưới Lộc Hóp</t>
  </si>
  <si>
    <t>Kênh tưới Dâu Gốc</t>
  </si>
  <si>
    <t>Kênh tưới Dâu Rồng</t>
  </si>
  <si>
    <t>Kênh tưới đường Chinh</t>
  </si>
  <si>
    <t xml:space="preserve">Kênh tưới Cây Đề </t>
  </si>
  <si>
    <t>Kênh tưới Trái Bưởi</t>
  </si>
  <si>
    <t>Kênh tưới Trâu Bầu</t>
  </si>
  <si>
    <t>Kênh tưới đồng Dãi</t>
  </si>
  <si>
    <t>Kênh tưới Than Thông</t>
  </si>
  <si>
    <t>Kênh tưới Vả</t>
  </si>
  <si>
    <t>Kênh tưới Bãi Nộm</t>
  </si>
  <si>
    <t>Kênh tưới Cửa Làng</t>
  </si>
  <si>
    <t>Kênh tưới đồng Gà</t>
  </si>
  <si>
    <t>Kênh tưới đồng Nôi</t>
  </si>
  <si>
    <t>Kênh tưới đồng Nguốn</t>
  </si>
  <si>
    <t>Kênh tưới Châu Bầu</t>
  </si>
  <si>
    <t>Kênh tưới đồng Nối</t>
  </si>
  <si>
    <t>Kênh tưới Chân Đê</t>
  </si>
  <si>
    <t>Kênh tưới Mả Trộ</t>
  </si>
  <si>
    <t>Kênh tưới Đỉnh đồng</t>
  </si>
  <si>
    <t>Kênh tướiVBờ Hóa</t>
  </si>
  <si>
    <t>Kênh tưới đồng Điệp</t>
  </si>
  <si>
    <t>Kênh tưới Mả Sĩ</t>
  </si>
  <si>
    <t>Kênh tưới N6</t>
  </si>
  <si>
    <t>Kênh tưới Rộc Sóc Đường Cát</t>
  </si>
  <si>
    <t>Kênh tưới Mai Cương, Mạ Trong</t>
  </si>
  <si>
    <t>Kênh tưới Cầu Cuối, Bãi Chợ</t>
  </si>
  <si>
    <t>Kênh tưới Rộc Nghinh, Rộc Nghè</t>
  </si>
  <si>
    <t>Kênh tưới Bà Sử, đường Gà, Mả Ơ</t>
  </si>
  <si>
    <t>Kênh tưới Bờ Úng, Rộc Mẫu</t>
  </si>
  <si>
    <t>Kênh tưới trước Cửa, Chùa Cũ</t>
  </si>
  <si>
    <t>Kênh tưới đồng Trắng, Rộc Sào</t>
  </si>
  <si>
    <t>Kênh tưới đồng Mô, Rộc Ông</t>
  </si>
  <si>
    <t>Kênh tưới Mả Vá, Phấn Điền</t>
  </si>
  <si>
    <t>Kênh Đền Bắc Trên, Dưới</t>
  </si>
  <si>
    <t>Kênh Rộc Phải</t>
  </si>
  <si>
    <t>Kênh Rộc Gia, Cầu Cẩn</t>
  </si>
  <si>
    <t>Kênh Chuôm Ốc, Bờ Phiên</t>
  </si>
  <si>
    <t>Kênh đồng Đa, Cửa Quán</t>
  </si>
  <si>
    <t>Kênh đồng Vân, đồng Trắng</t>
  </si>
  <si>
    <t>Kênh Rộc Mẫu</t>
  </si>
  <si>
    <t>Kênh đồng Vàn</t>
  </si>
  <si>
    <t>Kênh đồng Đình</t>
  </si>
  <si>
    <t>Kênh đồng Cũ</t>
  </si>
  <si>
    <t>Kênh đầu Đông, Diễn Đoài</t>
  </si>
  <si>
    <t>Kênh Khắc Ích</t>
  </si>
  <si>
    <t>Kênh đồng Ngoài</t>
  </si>
  <si>
    <t>Kênh đồng Găng</t>
  </si>
  <si>
    <t>Kênh Lá Trúc, Lá Vân</t>
  </si>
  <si>
    <t>Kênh Sau Bãi, đồng Gẳng</t>
  </si>
  <si>
    <t>Kênh đồng Rừng</t>
  </si>
  <si>
    <t>Kênh bãi Đông</t>
  </si>
  <si>
    <t>Kênh đồng Táo</t>
  </si>
  <si>
    <t>Kênh Bàn Mã</t>
  </si>
  <si>
    <t>Kênh đường Ngang</t>
  </si>
  <si>
    <t>Kênh đồng Bưởi</t>
  </si>
  <si>
    <t>Kênh trúc Nội</t>
  </si>
  <si>
    <t>Kênh cầu Đỉnh</t>
  </si>
  <si>
    <t>Kênh đồng Chải</t>
  </si>
  <si>
    <t>Kênh đồng Đậu</t>
  </si>
  <si>
    <t>Kênh trạm bơm Guột 1</t>
  </si>
  <si>
    <t>Kênh trạm bơm Guột 2</t>
  </si>
  <si>
    <t>Kênh trạm bơm Guột 3</t>
  </si>
  <si>
    <t xml:space="preserve">Kênh đồng Ấp </t>
  </si>
  <si>
    <t>Kênh đồng Đá</t>
  </si>
  <si>
    <t>Kênh Sâm Canh</t>
  </si>
  <si>
    <t>Kênh Dộc Bùi</t>
  </si>
  <si>
    <t>Kênh Cửa Chùa</t>
  </si>
  <si>
    <t>Kênh đồng Vàng</t>
  </si>
  <si>
    <t>Kênh Gốc Đa</t>
  </si>
  <si>
    <t>Kênh bờ Trục</t>
  </si>
  <si>
    <t>Kênh Cửa Bãi (VC)</t>
  </si>
  <si>
    <t>Kênh Mả Cô (vượt cấp)</t>
  </si>
  <si>
    <t>Kênh sau Làng</t>
  </si>
  <si>
    <t>Kênh Gò Lủi, đồng Thỉnh</t>
  </si>
  <si>
    <t>Kênh Bãi Bọ</t>
  </si>
  <si>
    <t>Kênh đồng Bói A</t>
  </si>
  <si>
    <t>Kênh đồng Bói B</t>
  </si>
  <si>
    <t>Kênh Khu 1</t>
  </si>
  <si>
    <t>Kênh Thanh Lát</t>
  </si>
  <si>
    <t>Kênh đồng Nghệ</t>
  </si>
  <si>
    <t>Kênh đồng Bói, Bãi Bọ</t>
  </si>
  <si>
    <t>Kênh độc Thuyền , sau Đình</t>
  </si>
  <si>
    <t>Kênh Hậu Bến, Cầu Nụ</t>
  </si>
  <si>
    <t>Kênh sau Chùa</t>
  </si>
  <si>
    <t>Kênh Con Ngựa đồng Thỉnh</t>
  </si>
  <si>
    <t>Kênh Ngã Tư</t>
  </si>
  <si>
    <t>Kênh cầu Quyến</t>
  </si>
  <si>
    <t>Kênh cửa Đình</t>
  </si>
  <si>
    <t>Kênh Rộc Rếch</t>
  </si>
  <si>
    <t>Kênh Rọc Sen</t>
  </si>
  <si>
    <t>Kênh đồng Nội</t>
  </si>
  <si>
    <t>Kênh tưới Rọc Sen 1</t>
  </si>
  <si>
    <t>Kênh đồng Ba, đồng Chõ</t>
  </si>
  <si>
    <t>Kênh đồng Dồi</t>
  </si>
  <si>
    <t>Kênh đồng Trằm</t>
  </si>
  <si>
    <t>Kênh đồng Cốc</t>
  </si>
  <si>
    <t>Kênh mái Sau</t>
  </si>
  <si>
    <t>Kênh đồng Sau, đồng Trên</t>
  </si>
  <si>
    <t>Kênh Chằm Phung</t>
  </si>
  <si>
    <t>Kênh đồng Cổng</t>
  </si>
  <si>
    <t>Kênh cửa Ao</t>
  </si>
  <si>
    <t>Kênh Ria Đê, Thủy Sản</t>
  </si>
  <si>
    <t>Kênh Ngõ Giếng</t>
  </si>
  <si>
    <t>Kênh trước Cửa</t>
  </si>
  <si>
    <t>Kênh cầu Quan</t>
  </si>
  <si>
    <t>Kênh cây Phướn, Đỉnh đồng</t>
  </si>
  <si>
    <t>Kênh Tai Nghè</t>
  </si>
  <si>
    <t>Kênh dềnh Bãi Cộng</t>
  </si>
  <si>
    <t>Kênh đồng Mả Mụ</t>
  </si>
  <si>
    <t>Kênh Bãi Mốt</t>
  </si>
  <si>
    <t>Kênh Bãi Trắng cầu Đỏ</t>
  </si>
  <si>
    <t>Kênh cửa Vạc Bãi Hà</t>
  </si>
  <si>
    <t>Kênh Thủy Sản</t>
  </si>
  <si>
    <t>Kênh đồng Nọi, Nẩy</t>
  </si>
  <si>
    <t>Kênh đồng Mả, Chuông Bính</t>
  </si>
  <si>
    <t>Kênh Mái Sau</t>
  </si>
  <si>
    <t>Kênh Chuyển Đổi</t>
  </si>
  <si>
    <t>Kênh cầu Rào đồng Cỏ</t>
  </si>
  <si>
    <t>Kênh đồng Kheo</t>
  </si>
  <si>
    <t>Kênh Cửa Cầu</t>
  </si>
  <si>
    <t>Kênh Cầu Rào đồng Cỏ</t>
  </si>
  <si>
    <t>Kênh đồng Vối</t>
  </si>
  <si>
    <t>Kênh Bia</t>
  </si>
  <si>
    <t>Kênh đồng Chùa</t>
  </si>
  <si>
    <t>Kênh Cổng Đỉnh</t>
  </si>
  <si>
    <t>Kênh Chằm Lam</t>
  </si>
  <si>
    <t>Kênh đồng Mút</t>
  </si>
  <si>
    <t>Kênh đồng Ngạnh</t>
  </si>
  <si>
    <t>Kênh đồng Cửa</t>
  </si>
  <si>
    <t>Kênh Dộc I + Dộc II</t>
  </si>
  <si>
    <t>Kênh xóm Trong</t>
  </si>
  <si>
    <t>Kênh đồng Mãi</t>
  </si>
  <si>
    <t>Kênh Chày May, Cầu Vồng</t>
  </si>
  <si>
    <t>Kênh đồng Quan</t>
  </si>
  <si>
    <t>Kênh tưới Chính</t>
  </si>
  <si>
    <t>Kênh đồng Đo</t>
  </si>
  <si>
    <t>Kênh trạm bơm đồng Vang</t>
  </si>
  <si>
    <t>Kênh Đường Đống</t>
  </si>
  <si>
    <t>Kênh đồng Pheo 1</t>
  </si>
  <si>
    <t>Kênh đồng Pheo 2</t>
  </si>
  <si>
    <t>Kênh đồng Mơ</t>
  </si>
  <si>
    <t>Kênh ngõ Trên</t>
  </si>
  <si>
    <t>Kênh cao Nhòi</t>
  </si>
  <si>
    <t>Kênh Thiêng Nghệ</t>
  </si>
  <si>
    <t>Kênh Gù Nghè</t>
  </si>
  <si>
    <t>Kênh Ngõ Nghiềm</t>
  </si>
  <si>
    <t>Kênh Năm Tấn</t>
  </si>
  <si>
    <t>Kênh Bầu Rừng</t>
  </si>
  <si>
    <t>Kênh Thày Trác</t>
  </si>
  <si>
    <t>Kênh Lươn Ngo</t>
  </si>
  <si>
    <t>Kênh Cầu Đìa</t>
  </si>
  <si>
    <t>Kênh sau Núi</t>
  </si>
  <si>
    <t>Kênh Tầm Xuân</t>
  </si>
  <si>
    <t>Kênh Thành Mưa</t>
  </si>
  <si>
    <t>Kênh Cống Ba, đồng Kem</t>
  </si>
  <si>
    <t>Kênh Cửa Chè</t>
  </si>
  <si>
    <t>Kênh cây Đèn, đồng Vậy</t>
  </si>
  <si>
    <t>Kênh Chín Góc</t>
  </si>
  <si>
    <t>Kênh cây Cậy</t>
  </si>
  <si>
    <t>Kênh trạm bơm Vân Xá</t>
  </si>
  <si>
    <t>Kênh trạm bơm Núi Tròn</t>
  </si>
  <si>
    <t>Kênh Rộc Chợ</t>
  </si>
  <si>
    <t>Kênh Mai Cương</t>
  </si>
  <si>
    <t>Kênh Chuôm Ốc</t>
  </si>
  <si>
    <t>Kênh Bãi Đậu</t>
  </si>
  <si>
    <t>Kênh đồng Khảo</t>
  </si>
  <si>
    <t>Kênh trạm bơm Phú Lão</t>
  </si>
  <si>
    <t>Kênh Thủ Mộ</t>
  </si>
  <si>
    <t>Kênh Chân Rau</t>
  </si>
  <si>
    <t>Kênh khu Đỗ</t>
  </si>
  <si>
    <t xml:space="preserve">Kênh dãn Dân </t>
  </si>
  <si>
    <t>Kênh Thủy sản, Chân Đê</t>
  </si>
  <si>
    <t>Kênh Nội Tự, Dộc</t>
  </si>
  <si>
    <t>Kênh Canh Than, Chân Rau</t>
  </si>
  <si>
    <t>Kênh bờ Đắp trên, Dưới</t>
  </si>
  <si>
    <t>Kênh đồng Nghè</t>
  </si>
  <si>
    <t>Kênh đồng Phụ, Nội Tự</t>
  </si>
  <si>
    <t>Kênh đồng Búng</t>
  </si>
  <si>
    <t>Kênh Khu Chùa</t>
  </si>
  <si>
    <t>Kênh Dốc Gạo</t>
  </si>
  <si>
    <t>Kênh Khu Lễ</t>
  </si>
  <si>
    <t>Kênh tưới Đông Du</t>
  </si>
  <si>
    <t>Kênh cây Si, Cát Già</t>
  </si>
  <si>
    <t>Kênh vườn Dè</t>
  </si>
  <si>
    <t>Kênh bãi Cát</t>
  </si>
  <si>
    <t>Kênh cửa Làng</t>
  </si>
  <si>
    <t>Kênh đồng Tu</t>
  </si>
  <si>
    <t>Kênh đồng Bông</t>
  </si>
  <si>
    <t>Kênh Cổng Nam</t>
  </si>
  <si>
    <t>Kênh Khu Đẻ</t>
  </si>
  <si>
    <t>Kênh cây Thông</t>
  </si>
  <si>
    <t>Kênh đồng Ngô</t>
  </si>
  <si>
    <t>Kênh cây Bừa</t>
  </si>
  <si>
    <t>Kênh cống Đậu</t>
  </si>
  <si>
    <t>Kênh đồng Tân</t>
  </si>
  <si>
    <t>Kênh Tam Quan</t>
  </si>
  <si>
    <t>Kênh Nếp Mo</t>
  </si>
  <si>
    <t>Kênh trại Cuội, cửa Làng</t>
  </si>
  <si>
    <t>Kênh Đám Bia, Cóc</t>
  </si>
  <si>
    <t>Kênh lò Vôi, Ngõ Giáo</t>
  </si>
  <si>
    <t>Kênh đám Bia, cửa Hàng</t>
  </si>
  <si>
    <t>Kênh đồng Tẩy, Sốc Trũng</t>
  </si>
  <si>
    <t>Kênh đầu Dọ, cổng Tây</t>
  </si>
  <si>
    <t>Kênh cửa Chùa, Lộ dưới</t>
  </si>
  <si>
    <t>Kênh Lợ Trên, Tây Chùa</t>
  </si>
  <si>
    <t>Kênh cầu Gỗ, đồng Ải</t>
  </si>
  <si>
    <t>Kênh Rộc Mụ, Quốc Bắc</t>
  </si>
  <si>
    <t>Kênh cây Gai</t>
  </si>
  <si>
    <t>Kênh Bồ Câu</t>
  </si>
  <si>
    <t>Kênh đồng Tâm</t>
  </si>
  <si>
    <t>Kênh đồng Bồi</t>
  </si>
  <si>
    <t>Kênh bà Trúc</t>
  </si>
  <si>
    <t>Kênh Trằm Suối</t>
  </si>
  <si>
    <t>Kênh đồng Cấm</t>
  </si>
  <si>
    <t>Kênh cầu Dầu</t>
  </si>
  <si>
    <t>Kênh Bờ Vướng</t>
  </si>
  <si>
    <t xml:space="preserve">Kênh Bãi Cát </t>
  </si>
  <si>
    <t>Kênh cổ Cò, Cầu Đầm</t>
  </si>
  <si>
    <t>Kênh Cầu Đầm</t>
  </si>
  <si>
    <t>Kênh Phúc Lộc</t>
  </si>
  <si>
    <t>Kênh đồng Gừng</t>
  </si>
  <si>
    <t>Kênh Dộc Mõ, Đầu Lều</t>
  </si>
  <si>
    <t>Kênh Năm Mẫu</t>
  </si>
  <si>
    <t>Kênh vườn Dâu, Mạ</t>
  </si>
  <si>
    <t>Kênh trạm bơm Kiều Lương</t>
  </si>
  <si>
    <t>Kênh K0+600</t>
  </si>
  <si>
    <t>Kênh K0+700</t>
  </si>
  <si>
    <t>Kênh K0+800</t>
  </si>
  <si>
    <t>Kênh K0+900</t>
  </si>
  <si>
    <t>Kênh K0+1000</t>
  </si>
  <si>
    <t>Kênh K1+100</t>
  </si>
  <si>
    <t>Kênh K1+200</t>
  </si>
  <si>
    <t>Kênh K1+300</t>
  </si>
  <si>
    <t>Kênh K1+400</t>
  </si>
  <si>
    <t>KênhK1+450</t>
  </si>
  <si>
    <t>Kênh K0+1400</t>
  </si>
  <si>
    <t>Kênh đồng Bắc Đường 18</t>
  </si>
  <si>
    <t>Kênh K0+500</t>
  </si>
  <si>
    <t>Kênh K0+750</t>
  </si>
  <si>
    <t>KênhK0+780</t>
  </si>
  <si>
    <t>Kênh K0+850</t>
  </si>
  <si>
    <t>KênhK1+300</t>
  </si>
  <si>
    <t>Kênh K1+350</t>
  </si>
  <si>
    <t>Kênh K1+450</t>
  </si>
  <si>
    <t>Kênh K1+550</t>
  </si>
  <si>
    <t>Kênh K1+650</t>
  </si>
  <si>
    <t>Kênh Mả De</t>
  </si>
  <si>
    <t>Kênh đồng Sóc</t>
  </si>
  <si>
    <t>Kênh chùa Đổ</t>
  </si>
  <si>
    <t>Kênh Ria Tròn, đồng Bong</t>
  </si>
  <si>
    <t>Kênh đồng Màu</t>
  </si>
  <si>
    <t>Kênh đồng Mãi thơm, Ao Dành</t>
  </si>
  <si>
    <t>Kênh tưới đồng Nảnh cửa cống</t>
  </si>
  <si>
    <t>Kênh tưới sau mả</t>
  </si>
  <si>
    <t>Kênh tưới đường Ngái</t>
  </si>
  <si>
    <t>Kênh tưới Bãi Dối</t>
  </si>
  <si>
    <t>Kênh tưới Sau chùa</t>
  </si>
  <si>
    <t>Kênh tưới Bù Ngạc</t>
  </si>
  <si>
    <t>Kênh tưới Cửa Cầu</t>
  </si>
  <si>
    <t>Kênh tưới Cây Quýt</t>
  </si>
  <si>
    <t>Kênh tưới đồng Quán</t>
  </si>
  <si>
    <t>Kênh tưới đồng Bôi</t>
  </si>
  <si>
    <t>Kênh tưới đồng Chải</t>
  </si>
  <si>
    <t>Kênh tưới Ấp Thượng Đám Mạ</t>
  </si>
  <si>
    <t>Kênh tưới Đoài, Đồng Hoa</t>
  </si>
  <si>
    <t>Kênh tưới Nếp</t>
  </si>
  <si>
    <t>Kênh tưới Cửa Cụ Phiến</t>
  </si>
  <si>
    <t>Kênh tưới sau Núi</t>
  </si>
  <si>
    <t>Kênh tưới Quanh Làng</t>
  </si>
  <si>
    <t>Kênh tưới Cầu Trăm</t>
  </si>
  <si>
    <t>Kênh tưới Trà Pha</t>
  </si>
  <si>
    <t>Kênh tưới Sau So</t>
  </si>
  <si>
    <t>Kênh tưới đồng Sau</t>
  </si>
  <si>
    <t>Kênh tưới Trên Đồng</t>
  </si>
  <si>
    <t>Kênh tưới cộc Đông</t>
  </si>
  <si>
    <t>Kênh tưới cộc Tây</t>
  </si>
  <si>
    <t>Kênh tưới Bà Kiệm</t>
  </si>
  <si>
    <t>Kênh tưới Bãi Giác</t>
  </si>
  <si>
    <t>Kênh tưới Huyện Đội</t>
  </si>
  <si>
    <t>Kênh cửa Vườn</t>
  </si>
  <si>
    <t>Kênh tưới Cửa Chiến</t>
  </si>
  <si>
    <t>Kênh tưới đồng Dưới</t>
  </si>
  <si>
    <t>Kênh tưới N9</t>
  </si>
  <si>
    <t>Kênh tưới Ổ gà</t>
  </si>
  <si>
    <t>Kênh tướiGò con Mộc</t>
  </si>
  <si>
    <t>Kênh tưới Cửa chùa</t>
  </si>
  <si>
    <t>Kênh tưới đồng Lô</t>
  </si>
  <si>
    <t>Kênh tưới M24'</t>
  </si>
  <si>
    <t>Kênh tưới đồng Vàn</t>
  </si>
  <si>
    <t>Kênh tưới vượt cấp Ném</t>
  </si>
  <si>
    <t>Kênh tưới Ao Vai</t>
  </si>
  <si>
    <t>Kênh tưới Sau Đình</t>
  </si>
  <si>
    <t>Kênh tưới Chân núi Chùa</t>
  </si>
  <si>
    <t>Kênh tưới đồng Trước</t>
  </si>
  <si>
    <t>Kênh tưới Vườn Lều</t>
  </si>
  <si>
    <t>Kênh tưới sau đồng</t>
  </si>
  <si>
    <t>Kênh tưới đồng Tây, Nội Tự</t>
  </si>
  <si>
    <t>Kênh tưới đồng Lò</t>
  </si>
  <si>
    <t>Kênh tưới đầu Làng</t>
  </si>
  <si>
    <t>Kênh tưới Cửa Lều</t>
  </si>
  <si>
    <t>Kênh tưới Cầu Gạch</t>
  </si>
  <si>
    <t>Kênh tưới M24</t>
  </si>
  <si>
    <t>Kênh tưới Cái Nghiên</t>
  </si>
  <si>
    <t>Kênh tướiSau Bãi</t>
  </si>
  <si>
    <t>Kênh tưới Đầu Bãi</t>
  </si>
  <si>
    <t>Kênh tưới Gốc Quếch</t>
  </si>
  <si>
    <t>Kênh tưới Bắc Ném Sơn</t>
  </si>
  <si>
    <t>Kênh tưới Đường Ngang</t>
  </si>
  <si>
    <t>Kênh tưới Đỉnh Nội</t>
  </si>
  <si>
    <t xml:space="preserve">Kênh tưới vượt cấp Sơn Trung </t>
  </si>
  <si>
    <t>Kênh tưới vượt cấp Đa Cấu</t>
  </si>
  <si>
    <t>Kênh tưới đồng Tẩm</t>
  </si>
  <si>
    <t>Kênh tưới đồng Sớm</t>
  </si>
  <si>
    <t xml:space="preserve">Kênh tưới Từ N23 đến đồng Vân </t>
  </si>
  <si>
    <t>Kênh tưới Bãi Làng</t>
  </si>
  <si>
    <t>Kênh tưới Chợ Cũ</t>
  </si>
  <si>
    <t>Kênh tưới trạm bơm Đồng Cạn</t>
  </si>
  <si>
    <t>Kênh tưới trạm bơm Đồng Suối</t>
  </si>
  <si>
    <t>Kênh tưới Bãi Cát (Kênh Cứng)</t>
  </si>
  <si>
    <t>Kênh tưới Cửa Nghè (Kênh Cứng)</t>
  </si>
  <si>
    <t>Kênh tưới N34</t>
  </si>
  <si>
    <t>Kênh tưới đồng Bối</t>
  </si>
  <si>
    <t>Kênh tưới đồng Sang</t>
  </si>
  <si>
    <t>Kênh tưới Bờ Cãng</t>
  </si>
  <si>
    <t>Kênh tưới Trầm Lũng</t>
  </si>
  <si>
    <t>Kênh tưới trước cửa đồng Bán</t>
  </si>
  <si>
    <t>Kênh tưới đồng Má</t>
  </si>
  <si>
    <t>Kênh tưới Thổ Nhạch</t>
  </si>
  <si>
    <t>Kênh tưới đồng Xiếc</t>
  </si>
  <si>
    <t>Kênh tưới Cổ Mễ</t>
  </si>
  <si>
    <t>Kênh tưới đồng Trê</t>
  </si>
  <si>
    <t>Kênh tưới đồng Chiềng</t>
  </si>
  <si>
    <t>Kênh tưới đồng Lau</t>
  </si>
  <si>
    <t>Kênh tưới Thanh Niên</t>
  </si>
  <si>
    <t>Kênh tưới đồng Trong Hồ</t>
  </si>
  <si>
    <t>Kênh tưới đồng Ngan</t>
  </si>
  <si>
    <t>Kênh tưới Niềm Xá</t>
  </si>
  <si>
    <t>Kênh tưới đồng Thụ</t>
  </si>
  <si>
    <t xml:space="preserve">Kênh tưới đồng Chảy </t>
  </si>
  <si>
    <t>Kênh tưới Bờ Đìa</t>
  </si>
  <si>
    <t>Kênh tưới đồng Đanh</t>
  </si>
  <si>
    <t>Kênh tưới 33</t>
  </si>
  <si>
    <t>Kênh tưới đồng Trương</t>
  </si>
  <si>
    <t>Kênh tưới đồng Đồng</t>
  </si>
  <si>
    <t xml:space="preserve">Kênh tưới đồng Tịnh </t>
  </si>
  <si>
    <t>Kênh tưới Vực Lẽ</t>
  </si>
  <si>
    <t>Kênh tưới Trũng Giai</t>
  </si>
  <si>
    <t>Kênh tưới Bãi Mẽ</t>
  </si>
  <si>
    <t>Kênh tưới Cầu Đường</t>
  </si>
  <si>
    <t>Kênh tưới Ngã Ba</t>
  </si>
  <si>
    <t>Kênh tưới Cổng Đồng</t>
  </si>
  <si>
    <t>Kênh tưới Vàn</t>
  </si>
  <si>
    <t>Kênh tưới Trà Muộn</t>
  </si>
  <si>
    <t>Kênh tưới Bãi Pháp</t>
  </si>
  <si>
    <t>Kênh tưới Cây Xanh</t>
  </si>
  <si>
    <t>Kênh tưới Dưới Đồng</t>
  </si>
  <si>
    <t>Kênh tưới đồng Còi</t>
  </si>
  <si>
    <t>Kênh tưới đồng Tu</t>
  </si>
  <si>
    <t>Kênh tưới đồng Đầu Cầu</t>
  </si>
  <si>
    <t>Kênh tưới đồng Khê</t>
  </si>
  <si>
    <t>Kênh tưới đồng Nguyễn</t>
  </si>
  <si>
    <t>Kênh tưới trạm bơm Đào Xá</t>
  </si>
  <si>
    <t>Kênh tưới đồng Dọc</t>
  </si>
  <si>
    <t>Kênh tưới đồng Cờ</t>
  </si>
  <si>
    <t>Kênh tưới đồng Từa</t>
  </si>
  <si>
    <t>Kênh tưới đồng Yên</t>
  </si>
  <si>
    <t>Kênh tưới trạm bơm Đồng Nhân</t>
  </si>
  <si>
    <t>Kênh tưới Hóc Cá</t>
  </si>
  <si>
    <t>Kênh tưới đồng Lăng</t>
  </si>
  <si>
    <t>Kênh tưới Đỉnh Đồng Nhân</t>
  </si>
  <si>
    <t>Kênh tưới trạm bơm Đồng Đanh</t>
  </si>
  <si>
    <t xml:space="preserve">Đương Xá 3(8), Đương Xá </t>
  </si>
  <si>
    <t>Kênh tưới trạm bơm Tàu Tượng</t>
  </si>
  <si>
    <t>Kênh tưới trạm bơm Đồng Dọc</t>
  </si>
  <si>
    <t xml:space="preserve">Đương Xá 3(3), Đương Xá </t>
  </si>
  <si>
    <t>Kênh tưới Đằng Đìa</t>
  </si>
  <si>
    <t>Kênh tưới trạm bơm Văn Chỉ</t>
  </si>
  <si>
    <t>Kênh tưới đồng Cầu</t>
  </si>
  <si>
    <t>Kênh tưới Vườn Không</t>
  </si>
  <si>
    <t>Kênh tưới Vườn Hàn</t>
  </si>
  <si>
    <t>Kênh tưới Cổng Ghỗ</t>
  </si>
  <si>
    <t>Kênh tưới đồng Dồi</t>
  </si>
  <si>
    <t>Kênh tưới đồng đìa</t>
  </si>
  <si>
    <t>Kênh tưới từ kênh tưới trạm bơm Đương Xá đến đồng Sắp</t>
  </si>
  <si>
    <t>Kênh tưới từ kênh tưới trạm bơm Đương Xá đến đồng Mặt Gương</t>
  </si>
  <si>
    <t>Kênh tưới từ kênh tưới tram bơm Đương Xá đến đồng Màu</t>
  </si>
  <si>
    <t>Kênh tưới từ kênh tưới tram bơm Đương Xá đến đồng Cầu Nều</t>
  </si>
  <si>
    <t>Kênh tưới từ trạm bơm Đồng Láng đến đồng Giếng</t>
  </si>
  <si>
    <t>Kênh tưới từ trạm bơm sau trường cấp 3 đến đồng Hồ Lô</t>
  </si>
  <si>
    <t>Kênh tưới Bến Đình</t>
  </si>
  <si>
    <t>Kênh tưới Cầu Pheo Trong</t>
  </si>
  <si>
    <t>Kênh tưới đồng Nương</t>
  </si>
  <si>
    <t>Kênh tưới Ba Gia</t>
  </si>
  <si>
    <t>Kênh tưới Trùng</t>
  </si>
  <si>
    <t>Kênh tưới đồng Bãi</t>
  </si>
  <si>
    <t>Kênh tưới Cửa</t>
  </si>
  <si>
    <t>Kênh tưới Mả Tre</t>
  </si>
  <si>
    <t>Kênh tưới Vườn Hoang</t>
  </si>
  <si>
    <t>Kênh tưới đồng Sau (Ngoài sông)</t>
  </si>
  <si>
    <t>Kênh tưới đồng Cừ</t>
  </si>
  <si>
    <t>Kênh tưới trước Làng (Ngoài sông)</t>
  </si>
  <si>
    <t>Kênh tưới sau Làng (Ngoài sông)</t>
  </si>
  <si>
    <t>Kênh tưới Phần Nghề</t>
  </si>
  <si>
    <t>Kênh tưới Bờ Ông Cụ</t>
  </si>
  <si>
    <t>Kênh tưới Quần Áo</t>
  </si>
  <si>
    <t>Kênh tưới Quả Bầu</t>
  </si>
  <si>
    <t>Kênh tưới trước Cầu</t>
  </si>
  <si>
    <t>Kênh tưới đồng Ruộng</t>
  </si>
  <si>
    <t>Kênh tưới Thanh Ốc</t>
  </si>
  <si>
    <t>Kênh tưới Bãi Thầy</t>
  </si>
  <si>
    <t>Kênh tưới đồng Đường</t>
  </si>
  <si>
    <t>Kênh tưới Cò Khu</t>
  </si>
  <si>
    <t>Kênh tưới Sóc cấm</t>
  </si>
  <si>
    <t>Kênh tưới Nhánh N6</t>
  </si>
  <si>
    <t>Kênh tưới Cầu Đá</t>
  </si>
  <si>
    <t>Kênh tướiBù Quýt</t>
  </si>
  <si>
    <t>Kênh tưới Bãi sào</t>
  </si>
  <si>
    <t>Kênh tưới Đầu Đền</t>
  </si>
  <si>
    <t>Kênh tưới Cống Tu</t>
  </si>
  <si>
    <t>Kênh tưới Của Chùa</t>
  </si>
  <si>
    <t>Kênh tưới Cửa Lẩm</t>
  </si>
  <si>
    <t>Kênh tưới đồng Cửa</t>
  </si>
  <si>
    <t>Kênh tưới Lấm Gia Trên</t>
  </si>
  <si>
    <t>Kênh tưới Cửa Nhưng</t>
  </si>
  <si>
    <t>Kênh tưới Lấm Gia Dưới</t>
  </si>
  <si>
    <t>Kênh tưới Cửa Biểu</t>
  </si>
  <si>
    <t>Kênh tưới đồng Luốn</t>
  </si>
  <si>
    <t>Kênh tưới Hồ</t>
  </si>
  <si>
    <t>Kênh tưới Vân Hợp</t>
  </si>
  <si>
    <t>Kênh tưới đồng Trùng</t>
  </si>
  <si>
    <t>Kênh tưới đồng Si</t>
  </si>
  <si>
    <t>Kênh tưới đồng Cháy</t>
  </si>
  <si>
    <t>Kênh tưới Ba Gồ</t>
  </si>
  <si>
    <t>Kênh tưới đồng Thúng</t>
  </si>
  <si>
    <t>Kênh tưới đồng Nhân Xóm 6</t>
  </si>
  <si>
    <t>Kênh tưới đồng Nhân Xóm 4</t>
  </si>
  <si>
    <t>Kênh tưới đồng Chằm</t>
  </si>
  <si>
    <t>Kênh tưới đồng Nhân Xóm 10</t>
  </si>
  <si>
    <t>Kênh tưới từ N23 đến Chuôi Vồ</t>
  </si>
  <si>
    <t>Kênh từ trạm bơm Bến Đình - Bờ Nghệ</t>
  </si>
  <si>
    <t>Kênh tưới từ N23 đến Đường Ngang</t>
  </si>
  <si>
    <t>Kênh tưới từ trạm bơm đến Cửa Dược</t>
  </si>
  <si>
    <t>Kênh tưới từ N23 đến 10%</t>
  </si>
  <si>
    <t>Kênh tưới đồng Huân</t>
  </si>
  <si>
    <t xml:space="preserve">Kênh tưới Mẫu Tám </t>
  </si>
  <si>
    <t>Kênh tưới Gốc Muỗm</t>
  </si>
  <si>
    <t>Kênh tưới Phú Lông</t>
  </si>
  <si>
    <t xml:space="preserve">Kênh tưới Năm Tấn </t>
  </si>
  <si>
    <t xml:space="preserve">Kênh tưới đồng Đống </t>
  </si>
  <si>
    <t>Kênh tưới Tầm Dạo</t>
  </si>
  <si>
    <t>Kênh tưới B19-1</t>
  </si>
  <si>
    <t>Kênh tưới B19-2</t>
  </si>
  <si>
    <t>Kênh tưới B19-3</t>
  </si>
  <si>
    <t>Kênh tưới B19-4</t>
  </si>
  <si>
    <t>Kênh tưới B21-1</t>
  </si>
  <si>
    <r>
      <t>Kênh tưới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B21-2</t>
    </r>
  </si>
  <si>
    <t>Kênh tưới B21-3</t>
  </si>
  <si>
    <t>Kênh tưới B21-4</t>
  </si>
  <si>
    <t>Kênh tưới B21-5</t>
  </si>
  <si>
    <t>Kênh tưới G1</t>
  </si>
  <si>
    <t>Kênh tưới G3</t>
  </si>
  <si>
    <t>Kênh tưới trạm bơm Ngăm Mạc</t>
  </si>
  <si>
    <t>Kênh tưới B24-1</t>
  </si>
  <si>
    <t>Kênh tưới B24-2</t>
  </si>
  <si>
    <t>Kênh tưới B23-1</t>
  </si>
  <si>
    <t>Kênh tưới B23-2</t>
  </si>
  <si>
    <t>Kênh tưới B23-3</t>
  </si>
  <si>
    <t>Kênh tưới B23-4</t>
  </si>
  <si>
    <t>Kênh tưới B23-5</t>
  </si>
  <si>
    <t xml:space="preserve">Kênh tưới vượt cấp Phú Đa 1 </t>
  </si>
  <si>
    <t>Kênh tưới vượt cấp Phú Đa 2</t>
  </si>
  <si>
    <t>Kênh tưới B22a-1</t>
  </si>
  <si>
    <t>Kênh tưới B22b</t>
  </si>
  <si>
    <r>
      <t>Kênh tưới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B22a-2</t>
    </r>
  </si>
  <si>
    <t>Kênh tưới trạm bơm An Quang</t>
  </si>
  <si>
    <t>Kênh tưới B26-1</t>
  </si>
  <si>
    <t>Kênh tưới B26-2</t>
  </si>
  <si>
    <t>Kênh tưới vượt cấp An Quang -1</t>
  </si>
  <si>
    <t>Kênh tưới vượt cấp An Quang -2</t>
  </si>
  <si>
    <t>Kênh tưới vượt cấp An Quang -3</t>
  </si>
  <si>
    <t>Kênh tưới vượt cấp Cứu Sơn Nhánh 1</t>
  </si>
  <si>
    <t>Kênh tưới vượt cấp Cứu Sơn Nhánh 2</t>
  </si>
  <si>
    <t>Kênh tưới vượt cấp Cứu Sơn Nhánh 3</t>
  </si>
  <si>
    <t>Kênh tưới vượt cấp Cứu Sơn Nhánh 4</t>
  </si>
  <si>
    <t>Kênh tưới B25b Nhánh 1</t>
  </si>
  <si>
    <t>Kênh tưới B25b Nhánh 2</t>
  </si>
  <si>
    <t>Kênh tưới B25a</t>
  </si>
  <si>
    <t xml:space="preserve">Kênh tưới trạm bơm Cứu Sơn </t>
  </si>
  <si>
    <t>Kênh tưới B28 Nhánh 1</t>
  </si>
  <si>
    <t>Kênh tưới B28 Nhánh 2</t>
  </si>
  <si>
    <t>Kênh tưới B28 Nhánh 3</t>
  </si>
  <si>
    <t>Kênh tưới B28 Nhánh 4</t>
  </si>
  <si>
    <t>Kênh tưới trạm bơm Hương Vinh</t>
  </si>
  <si>
    <t xml:space="preserve">Kênh tưới trạm bơm Bảo Tháp </t>
  </si>
  <si>
    <t>Kênh tưới vượt cấp Nghĩa Thắng</t>
  </si>
  <si>
    <t>Kênh tưới B30</t>
  </si>
  <si>
    <t>Kênh tưới B28</t>
  </si>
  <si>
    <t>Kênh tưới B25a Nhánh 1</t>
  </si>
  <si>
    <t>Kênh tưới B25a Nhánh 2</t>
  </si>
  <si>
    <t>Kênh tưới Kênh B28</t>
  </si>
  <si>
    <t>Kênh tưới B30 Nhánh 1</t>
  </si>
  <si>
    <t>Kênh tưới B30 Nhánh 2</t>
  </si>
  <si>
    <t>Kênh tưới trạm bơm Đông Cao</t>
  </si>
  <si>
    <t>Kênh tưới B27</t>
  </si>
  <si>
    <t>Kênh tưới vượt cấp Hương Vinh 1</t>
  </si>
  <si>
    <t>Kênh tưới vượt cấp Hương Vinh 3</t>
  </si>
  <si>
    <t>Kênh tưới trạm bơm Song Quỳnh</t>
  </si>
  <si>
    <t>Kênh tưới trạm bơm Nội Phú</t>
  </si>
  <si>
    <t>Kênh tưới B29-Mả Ngà</t>
  </si>
  <si>
    <t>Kênh tưới B29-Phú Ninh</t>
  </si>
  <si>
    <t>Kênh tưới B29-Sốc Lớn</t>
  </si>
  <si>
    <t>Kênh tưới B29-Chum Liễu</t>
  </si>
  <si>
    <t>Kênh tưới B29-Nhất Hai</t>
  </si>
  <si>
    <t>Kênh tưới trạm bơm Cầu Diệp</t>
  </si>
  <si>
    <t>Kênh tưới trạm bơm Đại Bái 1</t>
  </si>
  <si>
    <t>Kênh tưới trạm bơm Đại Bái 2</t>
  </si>
  <si>
    <t>Kênh tưới trạm bơm Cổ Cò</t>
  </si>
  <si>
    <t>Kênh tưới trạm bơm Rộc Vó</t>
  </si>
  <si>
    <t xml:space="preserve">Kênh tưới trạm bơm Nghè Trong </t>
  </si>
  <si>
    <t>Kênh tưới trạm bơm Đồng Đoan</t>
  </si>
  <si>
    <t xml:space="preserve">Kênh tưới trạm bơm Đống Đất </t>
  </si>
  <si>
    <t>Kênh tưới B27-1</t>
  </si>
  <si>
    <t>Kênh tưới B27-2</t>
  </si>
  <si>
    <t>Kênh tưới B27-3</t>
  </si>
  <si>
    <t>Kênh tưới trạm bơm Lương Pháp</t>
  </si>
  <si>
    <t>Kênh tưới trạm bơm Quỳnh Bội 1</t>
  </si>
  <si>
    <t>Kênh tưới trạm bơm Quỳnh Bội 2</t>
  </si>
  <si>
    <t>Kênh tưới trạm bơm Đỗ Xá</t>
  </si>
  <si>
    <t>Kênh tưới trạm bơm Đổng Lâm 1</t>
  </si>
  <si>
    <t>Kênh tưới trạm bơm Đổng Lâm 2</t>
  </si>
  <si>
    <t>Kênh tưới trạm bơm Phú Dư</t>
  </si>
  <si>
    <t>Kênh tưới Kênh G5</t>
  </si>
  <si>
    <t>Kênh tưới G7</t>
  </si>
  <si>
    <t>Kênh tưới G9</t>
  </si>
  <si>
    <t>Kênh tưới G2</t>
  </si>
  <si>
    <t>Kênh tưới Bờ Đó</t>
  </si>
  <si>
    <t>Kênh tưới Trầm Quýt</t>
  </si>
  <si>
    <t>Kênh tưới Nghĩa Trang</t>
  </si>
  <si>
    <t>Kênh tưới Đồng Ngái</t>
  </si>
  <si>
    <t>Kênh tưới Ao Cá</t>
  </si>
  <si>
    <t xml:space="preserve">Kênh tưới Cửa Cầu </t>
  </si>
  <si>
    <t>Kênh tưới G19-2</t>
  </si>
  <si>
    <t>Kênh tưới G21</t>
  </si>
  <si>
    <t>Kênh tưới G25</t>
  </si>
  <si>
    <t>Kênh tưới G27</t>
  </si>
  <si>
    <t>Kênh tưới G29</t>
  </si>
  <si>
    <t>Kênh tưới G14</t>
  </si>
  <si>
    <t>Kênh tưới G16</t>
  </si>
  <si>
    <t>Kênh tưới trạm bơm Bến Đò</t>
  </si>
  <si>
    <t>Kênh tưới S5</t>
  </si>
  <si>
    <t>Kênh tưới S2</t>
  </si>
  <si>
    <t>Kênh tưới S4</t>
  </si>
  <si>
    <t>Kênh tưới G11</t>
  </si>
  <si>
    <t>Kênh tưới G13</t>
  </si>
  <si>
    <t>Kênh tưới G15</t>
  </si>
  <si>
    <t>Kênh tưới G17</t>
  </si>
  <si>
    <t>Kênh tưới G19-1</t>
  </si>
  <si>
    <t>Kênh tưới G4</t>
  </si>
  <si>
    <t>Kênh tưới G6</t>
  </si>
  <si>
    <t>Kênh tưới G8</t>
  </si>
  <si>
    <t>Kênh tưới G10</t>
  </si>
  <si>
    <t>Kênh tưới G12</t>
  </si>
  <si>
    <t>Kênh tưới S7</t>
  </si>
  <si>
    <t>Kênh tưới S11</t>
  </si>
  <si>
    <t>Kênh tưới S13</t>
  </si>
  <si>
    <t>Kênh tưới S15</t>
  </si>
  <si>
    <t>Kênh tưới S17</t>
  </si>
  <si>
    <t>Kênh tưới S19</t>
  </si>
  <si>
    <t xml:space="preserve">Kênh tưới vượt cấp Vườn Hồ </t>
  </si>
  <si>
    <t>Kênh tưới S6</t>
  </si>
  <si>
    <t>Kênh tưới S8</t>
  </si>
  <si>
    <t>Kênh tưới S10</t>
  </si>
  <si>
    <t>Kênh tưới vượt cấp Vườn Thìu</t>
  </si>
  <si>
    <t>Kênh tưới S9</t>
  </si>
  <si>
    <t>Kênh tướiS1</t>
  </si>
  <si>
    <t>Kênh tưới S3</t>
  </si>
  <si>
    <t>Kênh tưới Cầu Tu - Đống Triền</t>
  </si>
  <si>
    <t>Kênh trạm bơm Ích Phú</t>
  </si>
  <si>
    <t>Kênh tưới Sông Ngụ - trạm bơm</t>
  </si>
  <si>
    <t>Kênh tưới vượt cấp Phú Thọ</t>
  </si>
  <si>
    <t>Kênh tưới B32</t>
  </si>
  <si>
    <t>Kênh tưới B34</t>
  </si>
  <si>
    <t>Kênh tưới B37- đồng Ấp</t>
  </si>
  <si>
    <t>Kênh vượt cấp Tân Cương-Mả Bà</t>
  </si>
  <si>
    <t>Kênh vượt cấp Tân Cương-Đường Đống</t>
  </si>
  <si>
    <t>Kênh vượt cấp Tân Cương-Cửa Đình</t>
  </si>
  <si>
    <t>Kênh vượt cấp Tân Cương - Bộ Đội - Đường Rắn</t>
  </si>
  <si>
    <t>Kênh vượt cấp Tân Cương - Sau làng</t>
  </si>
  <si>
    <t>Kênh vượt cấp Tân Cương - trạm bơm</t>
  </si>
  <si>
    <t>Kênh vượt cấp Tân Cương - Đồng Rua</t>
  </si>
  <si>
    <t>Kênh B31- Sau Trường</t>
  </si>
  <si>
    <t>Kênh B31-10%</t>
  </si>
  <si>
    <t>Kênh B31-Cửa Làng</t>
  </si>
  <si>
    <t>Kênh B33-Cầu Đó</t>
  </si>
  <si>
    <t>Kênh B33-Cụ Chi</t>
  </si>
  <si>
    <t>Kênh B33-Dộc</t>
  </si>
  <si>
    <t>Kênh B33-Kênh dẫn trạm bơm Xuân Lai</t>
  </si>
  <si>
    <t>Kênh vượt cấp Tân Cương - Cầu Liệu</t>
  </si>
  <si>
    <t>Kênh vượt cấp Tân Cương - Cửa Tân</t>
  </si>
  <si>
    <t>Kênh N9-7- Nếp vàng</t>
  </si>
  <si>
    <t>Kênh B30-1</t>
  </si>
  <si>
    <t>Kênh B29 - Mả Dung</t>
  </si>
  <si>
    <t>Kênh B29 - Bờ Giếng</t>
  </si>
  <si>
    <t>Kênh B31 - Sốc Lớn</t>
  </si>
  <si>
    <t>Kênh B33 - Đôi Môi</t>
  </si>
  <si>
    <t>Kênh B33 - Mả Ty</t>
  </si>
  <si>
    <t>Kênh B31 - Đống Hai</t>
  </si>
  <si>
    <t>Kênh B33 - Dải Phướn</t>
  </si>
  <si>
    <t>Kênh vượt cấp Tân Cương - Khúc Vang</t>
  </si>
  <si>
    <t>Kênh B35 - Vân</t>
  </si>
  <si>
    <t>Kênh B35 - Ngõ Gió</t>
  </si>
  <si>
    <t>Kênh B35 - Màn Đồng</t>
  </si>
  <si>
    <t>Kênh B35 - Đống Cả</t>
  </si>
  <si>
    <t>Kênh B35 - Cầu Ngòi</t>
  </si>
  <si>
    <t>Kênh B35 - Tư Điền</t>
  </si>
  <si>
    <t>Kênh vượt cấp Huề</t>
  </si>
  <si>
    <t>Kênh tưới B41</t>
  </si>
  <si>
    <t>Kênh tưới B42</t>
  </si>
  <si>
    <t>Kênh tưới B37- đồng Gạch</t>
  </si>
  <si>
    <t>Kênh tưới B37-Tràng Ty</t>
  </si>
  <si>
    <t>Kênh tưới B40a - Chân Đê</t>
  </si>
  <si>
    <t>Kênh tưới B37-bờ Lùng</t>
  </si>
  <si>
    <t>Kênh trạm bơm Trung Thành - Kênh Bắc</t>
  </si>
  <si>
    <t>Kênh tưới B37- đồng Công</t>
  </si>
  <si>
    <t>Kênh B40a - sau Dộc</t>
  </si>
  <si>
    <t>Kênh B39 - con Găng</t>
  </si>
  <si>
    <t>Kênh B39 - long Mẻ</t>
  </si>
  <si>
    <t>Kênh B39 - Bãi thuốc</t>
  </si>
  <si>
    <t>Kênh tưới B46</t>
  </si>
  <si>
    <t>Kênh tưới vượt cấp Thiên Đức</t>
  </si>
  <si>
    <t>Kênh tưới trạm bơm Thiên Đức</t>
  </si>
  <si>
    <t>Kênh tưới lấy nước trạm bơm Vạn Ty</t>
  </si>
  <si>
    <t>Kênh tưới B43b</t>
  </si>
  <si>
    <t>Kênh tưới B45</t>
  </si>
  <si>
    <t>Kênh tưới B43a</t>
  </si>
  <si>
    <t>Kênh tưới vượt cấp Tân Hương</t>
  </si>
  <si>
    <t>Kênh trạm bơm Nhân Thắng nhánh 11</t>
  </si>
  <si>
    <t>Kênh trạm bơm Nhân Thắng nhánh 13</t>
  </si>
  <si>
    <t>Kênh trạm bơm Nhân Thắng nhánh 8</t>
  </si>
  <si>
    <t>Kênh trạm bơm Nhân Thắng nhánh 10</t>
  </si>
  <si>
    <t>Kênh trạm bơm Hương Triện 1- Đường Đống</t>
  </si>
  <si>
    <t>Kênh trạm bơm Hương Triện 1- Ngũ Chỉ</t>
  </si>
  <si>
    <t>Kênh trạm bơm Hương Triện 2 - Sau Trường</t>
  </si>
  <si>
    <t>Kênh đồng Công lấy nước từ B37</t>
  </si>
  <si>
    <t>Kênh đồng Vân lấy nước từ B37</t>
  </si>
  <si>
    <t>Kênh cứng trạm bơm Nhân Thắng - Cây Si</t>
  </si>
  <si>
    <t>Kênh trạm bơm Khóa Khê-Đường Vừng</t>
  </si>
  <si>
    <t>Kênh trạm bơm Khóa Khê - Đồng Quýt</t>
  </si>
  <si>
    <t>Kênh đồng Cỏ Gốc Sòi lấy nước N29</t>
  </si>
  <si>
    <t>Kênh Thủy sản lấy nước từ sông Ngụ</t>
  </si>
  <si>
    <t>Kênh trạm bơm Cẩm Xá - Phần Trăm</t>
  </si>
  <si>
    <t>Kênh trạm bơm Cẩm Xá - Con Mèo</t>
  </si>
  <si>
    <t>Kênh vượt cấp Tân Hương - Cửa Trại</t>
  </si>
  <si>
    <t>Kênh trạm bơm Nhân Thắng -Cánh Giáo</t>
  </si>
  <si>
    <t>Kênh vượt cấp Tân Hương - đồng Giỏ</t>
  </si>
  <si>
    <t>Kênh trạm bơm Nhân Thắng -Trại Đoàn</t>
  </si>
  <si>
    <t>Kênh trạm bơm Nhân Thắng - Ao Khoai</t>
  </si>
  <si>
    <t>Kênh trạm bơm Nhân Thắng -Vùng Mạ</t>
  </si>
  <si>
    <t>Kênh trạm bơm Nhân Thắng -Đồng Ngô</t>
  </si>
  <si>
    <t>Kênh trạm bơm Cầu Đào-Cổng Ông Vũ</t>
  </si>
  <si>
    <t>Kênh trạm bơm Cầu Đào - Hoa Thị</t>
  </si>
  <si>
    <t>Kênh tưới trạm bơm Gia Phú</t>
  </si>
  <si>
    <t>Kênh B45 -Tân Doi Đồng Nghệ</t>
  </si>
  <si>
    <t>Kênh B45 - Bạt 31</t>
  </si>
  <si>
    <t>Kênh B45 - Mốc Cái</t>
  </si>
  <si>
    <t>Kênh sau Chùa Bùng - đồng Đám</t>
  </si>
  <si>
    <t>Kênh Thủy sản - Sông Răm</t>
  </si>
  <si>
    <t>Kênh trạm bơm Nhân Thắng -10%</t>
  </si>
  <si>
    <t>Kênh trạm bơm Phương Độ</t>
  </si>
  <si>
    <t>Kênh trạm bơm Bùng - Rộc xiếc Cổ Ngựa</t>
  </si>
  <si>
    <t>Kênh B45 -Tăng Sản - Cây Duối</t>
  </si>
  <si>
    <t>Kênh B45 - Mé Ngò</t>
  </si>
  <si>
    <t>Kênh B45 - Cửa Làng</t>
  </si>
  <si>
    <t>Kênh B45 - Cây Đế Vương Tư</t>
  </si>
  <si>
    <t>Kênh B45 - Làng Tràng Cửa Huệ</t>
  </si>
  <si>
    <t>Kênh B45 - Dược Lang</t>
  </si>
  <si>
    <t>Kênh lấy nước từ sông Dân -Thủy sản</t>
  </si>
  <si>
    <t>Kênh B47- Đường Sao</t>
  </si>
  <si>
    <t>Kênh B47- Đồng Quay</t>
  </si>
  <si>
    <t>Kênh B47 - Đồng Ngồ</t>
  </si>
  <si>
    <t>Kênh B47- Gai</t>
  </si>
  <si>
    <t>Kênh B47- Dệ Đào</t>
  </si>
  <si>
    <t>Kênh vượt cấp Cao Thọ</t>
  </si>
  <si>
    <t>Kênh B48a</t>
  </si>
  <si>
    <t>Kênh B48b</t>
  </si>
  <si>
    <t>Kênh vượt cấp Xuân Dương</t>
  </si>
  <si>
    <t>Kênh B52a-1</t>
  </si>
  <si>
    <t>Kênh B51-3</t>
  </si>
  <si>
    <t>Kênh trạm bơm Cống Đá</t>
  </si>
  <si>
    <t>Nhánh 1 (Kênh trạm bơm Cống Đỏ)</t>
  </si>
  <si>
    <t>Nhánh 2 (Kênh trạm bơm Cống Đỏ)</t>
  </si>
  <si>
    <t>Nhánh 3 (Kênh trạm bơm Cống Đỏ)</t>
  </si>
  <si>
    <t>Nhánh 4 (Kênh trạm bơm Cống Đỏ)</t>
  </si>
  <si>
    <t>Nhánh 5 (Kênh trạm bơm Cống Đỏ)</t>
  </si>
  <si>
    <t>Kênh tưới trạm bơm Ngọc Trì 1</t>
  </si>
  <si>
    <t>Kênh tưới trạm bơm Ngọc Trì 2</t>
  </si>
  <si>
    <t>Kênh tưới trạm bơm Quảng Cầu 2</t>
  </si>
  <si>
    <t>Kênh tưới trạm bơm Quảng Cầu 1</t>
  </si>
  <si>
    <t>Kênh tưới trạm bơm Tỉnh Ngô</t>
  </si>
  <si>
    <t>Kênh tưới trạm bơm Kim Thao</t>
  </si>
  <si>
    <t>Kênh tưới trạm bơm Ngọc Khám</t>
  </si>
  <si>
    <t>Kênh tưới trạm bơm Lĩnh Mai</t>
  </si>
  <si>
    <t>Kênh tưới trạm bơm Quảng Nạp</t>
  </si>
  <si>
    <t>Kênh tưới trạm bơm Thanh Gia</t>
  </si>
  <si>
    <t>Kênh tưới trạm bơm Quảng Bố 1</t>
  </si>
  <si>
    <t>Kênh phía đông trạm bơm Quảng Bố 2</t>
  </si>
  <si>
    <t>Kênh phía tây trạm bơm Quảng Bố 2</t>
  </si>
  <si>
    <t>Kênh tưới trạm bơm Phú Thọ</t>
  </si>
  <si>
    <t>Kênh tưới trạm bơm Thọ Ninh</t>
  </si>
  <si>
    <t>K tưới trạm bơm Lường Xá nhánh đi Đồng Nghè</t>
  </si>
  <si>
    <t>Kênh tưới trạm bơm Văn Ngoài</t>
  </si>
  <si>
    <t>Kênh tưới trạm bơm Văn Trong 1</t>
  </si>
  <si>
    <t>Kênh tưới trạm bơm Phú Trên</t>
  </si>
  <si>
    <t>Kênh tưới trạm bơm di dộng Duyện Dương</t>
  </si>
  <si>
    <t>Kênh tưới trạm bơm Mỹ Duệ</t>
  </si>
  <si>
    <t>Kênh tưới trạm bơm Phương Mới</t>
  </si>
  <si>
    <t>Kênh tưới trạm bơm Phương Thanh</t>
  </si>
  <si>
    <t xml:space="preserve">Kênh tưới trạm bơm  Phương Xá </t>
  </si>
  <si>
    <t>Kênh tưới trạm bơmTĩnh Xá 2</t>
  </si>
  <si>
    <t>Kênh tưới trạm bơmTĩnh Xá 1</t>
  </si>
  <si>
    <t>Kênh tưới trạm bơm Hương Chi</t>
  </si>
  <si>
    <t>Kênh tưới trạm bơm Văn Trong 2</t>
  </si>
  <si>
    <t>Kênh tưới trạm bơm Phú Dưới</t>
  </si>
  <si>
    <t>Kênh tưới trạm bơm Thôn Bùi</t>
  </si>
  <si>
    <t>Kênh tưới trạm bơm Thôn Giàng</t>
  </si>
  <si>
    <t>Kênh tưới trạm bơm Táo Đôi</t>
  </si>
  <si>
    <t>Kênh tưới trạm bơm Đạo Sử</t>
  </si>
  <si>
    <t>Kênh trạm bơm Tử Nê (nhánh đồng)</t>
  </si>
  <si>
    <t>Kênh tưới trạm bơm Tử Nê 2</t>
  </si>
  <si>
    <t>Kênh tưới trạm bơm Hữu Ái</t>
  </si>
  <si>
    <t>Kênh tưới trạm bơm Ngọc Cục</t>
  </si>
  <si>
    <t xml:space="preserve">Kênh tưới trạm bơm Tam Sơn nhanh Bắc </t>
  </si>
  <si>
    <t>Kênh tưới trạm bơm Lạng Khê 1</t>
  </si>
  <si>
    <t>Kênh tưới trạm bơm Lạng Khê 2</t>
  </si>
  <si>
    <t>Kênh Màu (trạm bơm Nhị Trai)</t>
  </si>
  <si>
    <t>Kênh Gốc Bàng (trạm bơm Nhị Trai)</t>
  </si>
  <si>
    <t>Kênh tưới Bắc Ấp Dừa</t>
  </si>
  <si>
    <t>Kênh trạm bơm Trình Khê</t>
  </si>
  <si>
    <t>Kênh C xứ đồng Cửa Làng</t>
  </si>
  <si>
    <t>Kênh D xứ đồng Lường</t>
  </si>
  <si>
    <t>Kênh A xứ đồng Vũng Trong</t>
  </si>
  <si>
    <t>Kênh B xứ đồng Sau ra trong</t>
  </si>
  <si>
    <t>Kênh C xứ đồng Sau Đồng</t>
  </si>
  <si>
    <t>Kênh D xứ đồng Cây Đề</t>
  </si>
  <si>
    <t>Kênh Đ xứ đồng Sau ra ngoài</t>
  </si>
  <si>
    <t>Kênh A xứ đồng Quan</t>
  </si>
  <si>
    <t>Kênh B xứ đồng Vườn Thự</t>
  </si>
  <si>
    <t>Kênh C xứ đồng Đống Gạch</t>
  </si>
  <si>
    <t>Kênh tưới, tiêu đồng Nghè To</t>
  </si>
  <si>
    <t>Kênh tưới, tiêu đồng cây Duối</t>
  </si>
  <si>
    <t>Kênh tưới, tiêu đồng Bút, Đống Ô</t>
  </si>
  <si>
    <t>Kênh tưới, tiêu đồng Cây Duối</t>
  </si>
  <si>
    <t>Kênh đồng Nghè Con+ Nghè To</t>
  </si>
  <si>
    <t>Kênh đồng 10 Mẫu+ Nghè Con</t>
  </si>
  <si>
    <t>Kênh Đám Mạ + Sau Làng</t>
  </si>
  <si>
    <t>Kênh tưới, tiêu đồng Đáy</t>
  </si>
  <si>
    <t>Kênh tưới tiêu đồng Bưởi</t>
  </si>
  <si>
    <t>Kênh tưới tiêu đồng Bùn</t>
  </si>
  <si>
    <t>Kênh đám Mạ+ Sau Đồng</t>
  </si>
  <si>
    <t>Kênh tưới tiêu đồng Cuối</t>
  </si>
  <si>
    <t>Kênh M14</t>
  </si>
  <si>
    <t>Kênh trạm bơm Nhất Trai (phía đông)</t>
  </si>
  <si>
    <t>Kênh trạm bơm Nhất Trai (phía tây)</t>
  </si>
  <si>
    <t>Kênh B62</t>
  </si>
  <si>
    <t>Kênh B64 (Khu Vật tư, Lò Vôi)</t>
  </si>
  <si>
    <t>Kênh Vượt cấp cáp trai</t>
  </si>
  <si>
    <t>Kênh B66a</t>
  </si>
  <si>
    <t>Kênh B66b</t>
  </si>
  <si>
    <t>Kênh Vượt cấp Hoàng Kênh</t>
  </si>
  <si>
    <t>Kênh Vượt Cấp Cáp Thủy</t>
  </si>
  <si>
    <t>Kênh B55-1 (Khu Đội Giống)</t>
  </si>
  <si>
    <t>Kênh B55-2 (Chùa Rợ)</t>
  </si>
  <si>
    <t>Kênh B55-3 (Khu Đồng Dắt)</t>
  </si>
  <si>
    <t>Kênh B55-4 (Khu Đồng Lăng)</t>
  </si>
  <si>
    <t>Kênh B63-12 (Khu Truyền Thống)</t>
  </si>
  <si>
    <t>Kênh Vượt Cấp Lôi Châu</t>
  </si>
  <si>
    <t>Kênh lấy nước B63 (Bắc Kênh Vàng)</t>
  </si>
  <si>
    <t>Kênh B63-7 (Khu Hương Sen)</t>
  </si>
  <si>
    <t>Kênh B63-13 (Khu Đồng Thúng)</t>
  </si>
  <si>
    <t>Kênh lấy nước kênh Nam Kênh Vàng</t>
  </si>
  <si>
    <t>Kênh trạm bơm Cường Tráng</t>
  </si>
  <si>
    <t>Kênh B63-15 (Khu Cao An Phú)</t>
  </si>
  <si>
    <t>Kênh B63-17 (Khu Cung Bản + đồng Hến)</t>
  </si>
  <si>
    <t>Kênh B63-19 (Cửa Kho Ô Thuộc)</t>
  </si>
  <si>
    <t xml:space="preserve">Kênh tưới trạm bơm Bồng Lai </t>
  </si>
  <si>
    <t xml:space="preserve">Kênh tưới trạm bơm Thanh Khê </t>
  </si>
  <si>
    <t>Kênh tưới Văn Phạm</t>
  </si>
  <si>
    <t>Kênh trạm bơm Mỹ Hương 3</t>
  </si>
  <si>
    <t>Kênh B9-b</t>
  </si>
  <si>
    <t>Kênh B11a (Nhánh 1+2+3)</t>
  </si>
  <si>
    <t>Kênh B11b (Nhánh 1+2+3+4+5+6+7)</t>
  </si>
  <si>
    <t>Kênh B9c-1</t>
  </si>
  <si>
    <t>Kênh B9c-2</t>
  </si>
  <si>
    <t>Kênh B9c-3</t>
  </si>
  <si>
    <t>Kênh B9c-4</t>
  </si>
  <si>
    <t>Kênh B14b-1</t>
  </si>
  <si>
    <t>Kênh B14b-2</t>
  </si>
  <si>
    <t>Kênh B14b-3</t>
  </si>
  <si>
    <t>Kênh B14b-4</t>
  </si>
  <si>
    <t>Kênh B14b-5</t>
  </si>
  <si>
    <t>Kênh B16a-1</t>
  </si>
  <si>
    <t>Kênh B16a-2</t>
  </si>
  <si>
    <t>Kênh B16a-3</t>
  </si>
  <si>
    <t>Kênh B16a-4</t>
  </si>
  <si>
    <t>Kênh B16b-1</t>
  </si>
  <si>
    <t>Kênh B16b-2</t>
  </si>
  <si>
    <t>Kênh B16b-3</t>
  </si>
  <si>
    <t>Kênh B16b-4</t>
  </si>
  <si>
    <t>Kênh B16b-5</t>
  </si>
  <si>
    <t>Kênh B16b-6</t>
  </si>
  <si>
    <t>Kênh B18b-1</t>
  </si>
  <si>
    <t>Kênh B18b-2</t>
  </si>
  <si>
    <t>Kênh B18b-3</t>
  </si>
  <si>
    <t>Kênh B18b-4</t>
  </si>
  <si>
    <t>Kênh B18</t>
  </si>
  <si>
    <t>Kênh B3b (Nhánh 1+2+3)</t>
  </si>
  <si>
    <t>Kênh B5 (Nhánh 1+2)</t>
  </si>
  <si>
    <t>Kênh B7b (Nhánh 1+2+3)</t>
  </si>
  <si>
    <t>Kênh F3</t>
  </si>
  <si>
    <t>Kênh F4 (Nhánh 1+2)</t>
  </si>
  <si>
    <t>Kênh B3a-1</t>
  </si>
  <si>
    <t>Kênh B3a-2</t>
  </si>
  <si>
    <t>Kênh B3a-3</t>
  </si>
  <si>
    <t>Kênh B3a-4</t>
  </si>
  <si>
    <t>Kênh B3a-5</t>
  </si>
  <si>
    <t>Kênh B6-1</t>
  </si>
  <si>
    <t>Kênh B6-2</t>
  </si>
  <si>
    <t>Kênh B6-3</t>
  </si>
  <si>
    <t>Kênh B7c-1</t>
  </si>
  <si>
    <t>Kênh B7c-2</t>
  </si>
  <si>
    <t>Kênh B7c-3</t>
  </si>
  <si>
    <t>Kênh B8-1</t>
  </si>
  <si>
    <t>Kênh B8-2</t>
  </si>
  <si>
    <t>Kênh B8-3</t>
  </si>
  <si>
    <t>Kênh B8-4</t>
  </si>
  <si>
    <t>Kênh B9a-1</t>
  </si>
  <si>
    <t>Kênh B9a-2</t>
  </si>
  <si>
    <t>Kênh B9a-3</t>
  </si>
  <si>
    <t>Kênh B9a-4</t>
  </si>
  <si>
    <t>Kênh B10</t>
  </si>
  <si>
    <t>Kênh B10-1</t>
  </si>
  <si>
    <t>Kênh B10-2</t>
  </si>
  <si>
    <t>Kênh B10-3</t>
  </si>
  <si>
    <t>Kênh B10-4</t>
  </si>
  <si>
    <t>Kênh B12</t>
  </si>
  <si>
    <t>Kênh B12-1</t>
  </si>
  <si>
    <t>Kênh B12-2</t>
  </si>
  <si>
    <t>Kênh B12-3</t>
  </si>
  <si>
    <t>Kênh B6-4</t>
  </si>
  <si>
    <t>Kênh B6-5</t>
  </si>
  <si>
    <t>Kênh B6-6</t>
  </si>
  <si>
    <t>Kênh F1-1</t>
  </si>
  <si>
    <t>Kênh F1-2</t>
  </si>
  <si>
    <t>Kênh F1-3</t>
  </si>
  <si>
    <t>Kênh F1-4</t>
  </si>
  <si>
    <t>Kênh F2-1</t>
  </si>
  <si>
    <t>Kênh F2-2</t>
  </si>
  <si>
    <t>Kênh F2-3</t>
  </si>
  <si>
    <t>Kênh F2-4</t>
  </si>
  <si>
    <t>Kênh F2-5</t>
  </si>
  <si>
    <t>Kênh B11b-1</t>
  </si>
  <si>
    <t>Kênh B11b-2</t>
  </si>
  <si>
    <t>Kênh B11b-3</t>
  </si>
  <si>
    <t>Kênh B11b-4</t>
  </si>
  <si>
    <t>Kênh B11b-5</t>
  </si>
  <si>
    <t>Kênh B11b-6</t>
  </si>
  <si>
    <t>Kênh B11b-7</t>
  </si>
  <si>
    <t>Kênh B13-1</t>
  </si>
  <si>
    <t>Kênh B13-2</t>
  </si>
  <si>
    <t>Kênh B13-3</t>
  </si>
  <si>
    <t>Kênh B13-4</t>
  </si>
  <si>
    <t>Kênh B13-5</t>
  </si>
  <si>
    <t>Kênh B13-6</t>
  </si>
  <si>
    <t>Kênh B15 -1</t>
  </si>
  <si>
    <t>Kênh B15 -2</t>
  </si>
  <si>
    <t>Kênh B15 -3</t>
  </si>
  <si>
    <t>Kênh B15 -4</t>
  </si>
  <si>
    <t>Kênh B15 -5</t>
  </si>
  <si>
    <t>Kênh B15 -6</t>
  </si>
  <si>
    <t>Kênh B15 -7</t>
  </si>
  <si>
    <t>Kênh B15 -8</t>
  </si>
  <si>
    <t>Kênh B Gốc Đa</t>
  </si>
  <si>
    <t>Kênh B Gốc Đa 1</t>
  </si>
  <si>
    <t>Kênh B Gốc Đa 2</t>
  </si>
  <si>
    <t>Kênh B Gốc Đa 3</t>
  </si>
  <si>
    <t>Kênh B Gốc Đa 4</t>
  </si>
  <si>
    <t>Kênh B Gốc Đa 5</t>
  </si>
  <si>
    <t>Kênh B22</t>
  </si>
  <si>
    <t>Kênh B22 -1</t>
  </si>
  <si>
    <t>Kênh B22 -2</t>
  </si>
  <si>
    <t>Kênh B22 -3</t>
  </si>
  <si>
    <t>Kênh B22 -4</t>
  </si>
  <si>
    <t>Kênh B vượt cấp Thượng Ngọ</t>
  </si>
  <si>
    <t>Kênh B vượt cấp -1</t>
  </si>
  <si>
    <t>Kênh B vượt cấp -2</t>
  </si>
  <si>
    <t>Kênh B vượt cấp -3</t>
  </si>
  <si>
    <t>Kênh vượt cấp Mới</t>
  </si>
  <si>
    <t>Kênh B24</t>
  </si>
  <si>
    <t>Kênh B24-1</t>
  </si>
  <si>
    <t>Kênh B24-2</t>
  </si>
  <si>
    <t>Kênh B17 a -7</t>
  </si>
  <si>
    <t>Kênh B17c</t>
  </si>
  <si>
    <t>Kênh B17c-1</t>
  </si>
  <si>
    <t>Kênh B17c-2</t>
  </si>
  <si>
    <t>Kênh B17c-3</t>
  </si>
  <si>
    <t>Kênh B17c-4</t>
  </si>
  <si>
    <t>Kênh Bắc 1</t>
  </si>
  <si>
    <t>Kênh Bắc 2</t>
  </si>
  <si>
    <t>Kênh Bắc 3</t>
  </si>
  <si>
    <t>Kênh Bắc 4</t>
  </si>
  <si>
    <t>Kênh Bắc 5</t>
  </si>
  <si>
    <t>Kênh Bắc 6</t>
  </si>
  <si>
    <t>Kênh Nam 1</t>
  </si>
  <si>
    <t>Kênh Nam 2</t>
  </si>
  <si>
    <t>Kênh Nam 3</t>
  </si>
  <si>
    <t>Kênh Nam 4</t>
  </si>
  <si>
    <t>Kênh Nam 5</t>
  </si>
  <si>
    <t>Kênh Tây 1</t>
  </si>
  <si>
    <t>Kênh Tây 2</t>
  </si>
  <si>
    <t>Kênh Tây 3</t>
  </si>
  <si>
    <t>Kênh Tây 4</t>
  </si>
  <si>
    <t>Kênh Tây 5</t>
  </si>
  <si>
    <t>Kênh Đông 1</t>
  </si>
  <si>
    <t>Kênh Đông 2</t>
  </si>
  <si>
    <t>Kênh Đông 3</t>
  </si>
  <si>
    <t>Kênh KC 1</t>
  </si>
  <si>
    <t>Kênh KC 2</t>
  </si>
  <si>
    <t>Kênh KC 3</t>
  </si>
  <si>
    <t>Kênh B17b-1</t>
  </si>
  <si>
    <t>Kênh B17b-2</t>
  </si>
  <si>
    <t>Kênh B17b-3</t>
  </si>
  <si>
    <t>Kênh B17b-4</t>
  </si>
  <si>
    <t>Kênh B17b-5</t>
  </si>
  <si>
    <t>Kênh B17b-6</t>
  </si>
  <si>
    <t>Kênh B17b-7</t>
  </si>
  <si>
    <t>Kênh B17b-8</t>
  </si>
  <si>
    <t>Kênh B Cầu Gỗ</t>
  </si>
  <si>
    <t>Kênh Cầu Gỗ 1</t>
  </si>
  <si>
    <t>Kênh Cầu Gỗ 2</t>
  </si>
  <si>
    <t>Kênh Cầu Gỗ 3</t>
  </si>
  <si>
    <t>Kênh B24b-1</t>
  </si>
  <si>
    <t>Kênh B24b-2</t>
  </si>
  <si>
    <t>Kênh B24b-3</t>
  </si>
  <si>
    <t>Kênh B26a</t>
  </si>
  <si>
    <t>Kênh B26b</t>
  </si>
  <si>
    <t>Kênh B26b1</t>
  </si>
  <si>
    <t>Kênh B26b2</t>
  </si>
  <si>
    <t>Kênh B26b3</t>
  </si>
  <si>
    <t>Kênh B26b4</t>
  </si>
  <si>
    <t>Kênh Vượt cấp Thụy Mão</t>
  </si>
  <si>
    <t>Kênh Vượt cấp TM-1</t>
  </si>
  <si>
    <t>Kênh Vượt cấp TM-2</t>
  </si>
  <si>
    <t>Kênh G2a</t>
  </si>
  <si>
    <t>Kênh G2a"</t>
  </si>
  <si>
    <t>Kênh G3</t>
  </si>
  <si>
    <t>Kênh G4</t>
  </si>
  <si>
    <t>Kênh trạm bơm Doãn Thượng</t>
  </si>
  <si>
    <t>Kênh vượt cấp G4</t>
  </si>
  <si>
    <t>Kênh G6a</t>
  </si>
  <si>
    <t>Kênh G6b</t>
  </si>
  <si>
    <t>Kênh G6c</t>
  </si>
  <si>
    <t>Kênh G7a</t>
  </si>
  <si>
    <t>Kênh G7b</t>
  </si>
  <si>
    <t>Kênh G7c</t>
  </si>
  <si>
    <t>Kênh F10a</t>
  </si>
  <si>
    <t>Kênh F10b</t>
  </si>
  <si>
    <t>Kênh F10c</t>
  </si>
  <si>
    <t>Kênh F12</t>
  </si>
  <si>
    <t>Kênh Nhánh 1</t>
  </si>
  <si>
    <t>Kênh Nhánh 2</t>
  </si>
  <si>
    <t>Kênh Nhánh 3</t>
  </si>
  <si>
    <t>Kênh Nhánh 4</t>
  </si>
  <si>
    <t>Kênh Nhánh 5</t>
  </si>
  <si>
    <t>Kênh Nhánh 6</t>
  </si>
  <si>
    <t>Kênh Nhánh 7</t>
  </si>
  <si>
    <t>Kênh N-8 (trạm bơm Ngũ Thái)</t>
  </si>
  <si>
    <t>Kênh N-9 (trạm bơm Ngũ Thái)</t>
  </si>
  <si>
    <t>Kênh N-8=10 (trạm bơm Ngũ Thái)</t>
  </si>
  <si>
    <t>Kênh N-11 (trạm bơm Ngũ Thái)</t>
  </si>
  <si>
    <t>Kênh G9c-1</t>
  </si>
  <si>
    <t>Kênh G9c-2</t>
  </si>
  <si>
    <t>Kênh G9c-3</t>
  </si>
  <si>
    <t>Kênh G9c-4</t>
  </si>
  <si>
    <t>Kênh G9c-5</t>
  </si>
  <si>
    <t>Kênh G9c-6</t>
  </si>
  <si>
    <t>Kênh G9c-7</t>
  </si>
  <si>
    <t>Kênh G9c-8</t>
  </si>
  <si>
    <t>Kênh G9c-9</t>
  </si>
  <si>
    <t>Kênh G9c-10</t>
  </si>
  <si>
    <t>Kênh G9c-11</t>
  </si>
  <si>
    <t>Kênh G9c-12</t>
  </si>
  <si>
    <t>Kênh G9c-13</t>
  </si>
  <si>
    <t>Kênh G9c-14</t>
  </si>
  <si>
    <t>Kênh G11-1</t>
  </si>
  <si>
    <t>Kênh G11-2</t>
  </si>
  <si>
    <t>Kênh G11-3</t>
  </si>
  <si>
    <t>Kênh G11-4</t>
  </si>
  <si>
    <t>Kênh G11-5</t>
  </si>
  <si>
    <t>Kênh G11-6</t>
  </si>
  <si>
    <t>Kênh G11-7</t>
  </si>
  <si>
    <t>Kênh G11-8</t>
  </si>
  <si>
    <t>Kênh G11-10</t>
  </si>
  <si>
    <t>Kênh G11-11</t>
  </si>
  <si>
    <t>Kênh N-1 (trạm bơm Nguyệt Đức)</t>
  </si>
  <si>
    <t>Kênh N-3 (trạm bơm Nguyệt Đức)</t>
  </si>
  <si>
    <t>Kênh N-5 (trạm bơm Nguyệt Đức)</t>
  </si>
  <si>
    <t>Kênh N-7 (trạm bơm Nguyệt Đức)</t>
  </si>
  <si>
    <t>Kênh N-2 (trạm bơm Nguyệt Đức)</t>
  </si>
  <si>
    <t>Kênh N-4 (trạm bơm Nguyệt Đức)</t>
  </si>
  <si>
    <t>Kênh N-6 (trạm bơm Nguyệt Đức)</t>
  </si>
  <si>
    <t>Kênh N-8 (trạm bơm Nguyệt Đức)</t>
  </si>
  <si>
    <t>Kênh N-10 (trạm bơm Nguyệt Đức)</t>
  </si>
  <si>
    <t>Kênh N-15 (trạm bơm Thư Đôi)</t>
  </si>
  <si>
    <t>Kênh N-16 (trạm bơm Thư Đôi)</t>
  </si>
  <si>
    <t>Kênh N-17 (trạm bơm Thư Đôi)</t>
  </si>
  <si>
    <t>Kênh N-18 (trạm bơm Thư Đôi)</t>
  </si>
  <si>
    <t>Kênh N-19 (trạm bơm Thư Đôi)</t>
  </si>
  <si>
    <t>Kênh N-23 (trạm bơm Thư Đôi)</t>
  </si>
  <si>
    <t>Kênh N-20 (trạm bơm Thư Đôi)</t>
  </si>
  <si>
    <t>Kênh N-21 (trạm bơm Thư Đôi)</t>
  </si>
  <si>
    <t>Kênh N-22 (trạm bơm Thư Đôi)</t>
  </si>
  <si>
    <t>Kênh Sa1</t>
  </si>
  <si>
    <t>Kênh Sa2</t>
  </si>
  <si>
    <t>Kênh Sa3</t>
  </si>
  <si>
    <t>Kênh Sa4</t>
  </si>
  <si>
    <t>Kênh Sa5</t>
  </si>
  <si>
    <t>Kênh Sc</t>
  </si>
  <si>
    <t>Kênh Sc1</t>
  </si>
  <si>
    <t>Kênh Sc2</t>
  </si>
  <si>
    <t>Kênh Sc3</t>
  </si>
  <si>
    <t>Kênh Sc4</t>
  </si>
  <si>
    <t>Kênh Sc5</t>
  </si>
  <si>
    <t>Kênh C1a</t>
  </si>
  <si>
    <t>Kênh C1b</t>
  </si>
  <si>
    <t>Kênh C1c</t>
  </si>
  <si>
    <t>Kênh Gkênh</t>
  </si>
  <si>
    <t>Kênh Gk-1</t>
  </si>
  <si>
    <t>Kênh Gk-2</t>
  </si>
  <si>
    <t>Kênh G11 b-1</t>
  </si>
  <si>
    <t>Kênh G11 b-2</t>
  </si>
  <si>
    <t>Kênh G11 b-3</t>
  </si>
  <si>
    <t>Kênh G12 b</t>
  </si>
  <si>
    <t>Kênh G12 b-1</t>
  </si>
  <si>
    <t>Kênh G12 b-2</t>
  </si>
  <si>
    <t>Kênh G13 a</t>
  </si>
  <si>
    <t>Kênh G13 a-1</t>
  </si>
  <si>
    <t>Kênh G13 a-2</t>
  </si>
  <si>
    <t>Kênh G13 a-3</t>
  </si>
  <si>
    <t>Kênh G13 b-1</t>
  </si>
  <si>
    <t>Kênh G13 b-2</t>
  </si>
  <si>
    <t>Kênh G13 b-3</t>
  </si>
  <si>
    <t>Kênh G14-1</t>
  </si>
  <si>
    <t>Kênh G14-2</t>
  </si>
  <si>
    <t>Kênh G15 a-1</t>
  </si>
  <si>
    <t>Kênh G15 a-2</t>
  </si>
  <si>
    <t>Kênh G15 a-3</t>
  </si>
  <si>
    <t>Kênh G15 a-4</t>
  </si>
  <si>
    <t>Kênh G15 b-1</t>
  </si>
  <si>
    <t>Kênh G15 b-2</t>
  </si>
  <si>
    <t>Kênh G15 b-3</t>
  </si>
  <si>
    <t>Kênh G15 b-4</t>
  </si>
  <si>
    <t>Kênh G16 a</t>
  </si>
  <si>
    <t>Kênh G16 b-1</t>
  </si>
  <si>
    <t>Kênh G16 a-1</t>
  </si>
  <si>
    <t>Kênh G16 b-2</t>
  </si>
  <si>
    <t>Kênh G18 a-1</t>
  </si>
  <si>
    <t>Kênh G18 a-2</t>
  </si>
  <si>
    <t>Kênh G18 b-1</t>
  </si>
  <si>
    <t>Kênh G18 b-2</t>
  </si>
  <si>
    <t>Kênh G18 b-3</t>
  </si>
  <si>
    <t>Kênh trạm bơm Trạm Trai</t>
  </si>
  <si>
    <t>Kênh Nhánh 1 (trạm bơm Trạm Trai)</t>
  </si>
  <si>
    <t>Kênh Nhánh 2 (trạm bơm Trạm Trai)</t>
  </si>
  <si>
    <t>Kênh trạm bơm Hoàng Xá</t>
  </si>
  <si>
    <t>Kênh Nhánh 1 (trạm bơm Hoàng Xá)</t>
  </si>
  <si>
    <t>Kênh Nhánh 2 (trạm bơm Hoàng Xá)</t>
  </si>
  <si>
    <t>Kênh Nhánh 3 (trạm bơm Hoàng Xá)</t>
  </si>
  <si>
    <t>Kênh G17 a-1</t>
  </si>
  <si>
    <t>Kênh G17 a-2</t>
  </si>
  <si>
    <t>Kênh G17 a-3</t>
  </si>
  <si>
    <t>Kênh G17 a-4</t>
  </si>
  <si>
    <t>Kênh G17 a-5</t>
  </si>
  <si>
    <t>Kênh G17 a-6</t>
  </si>
  <si>
    <t>Kênh G17 b</t>
  </si>
  <si>
    <t>Kênh G17 b-1</t>
  </si>
  <si>
    <t>Kênh G17 b-2</t>
  </si>
  <si>
    <t>Kênh G17 b-3</t>
  </si>
  <si>
    <t>Kênh G17 c-1</t>
  </si>
  <si>
    <t>Kênh G17 c-2</t>
  </si>
  <si>
    <t>Kênh G19-1-1</t>
  </si>
  <si>
    <t>Kênh G19-2-1</t>
  </si>
  <si>
    <t>Kênh G19-2-2</t>
  </si>
  <si>
    <t>Kênh G19-2-3</t>
  </si>
  <si>
    <t>Kênh G19-2-4</t>
  </si>
  <si>
    <t>Kênh G20 a</t>
  </si>
  <si>
    <t>Kênh G20 a-1</t>
  </si>
  <si>
    <t>Kênh G20 a-2</t>
  </si>
  <si>
    <t>Kênh G20 a-3</t>
  </si>
  <si>
    <t>Kênh G20 a-4</t>
  </si>
  <si>
    <t>Kênh G20 a-5</t>
  </si>
  <si>
    <t>Kênh G20 a-6</t>
  </si>
  <si>
    <t>Kênh G20 b</t>
  </si>
  <si>
    <t>Kênh G20 c</t>
  </si>
  <si>
    <t>Kênh G20 c-1</t>
  </si>
  <si>
    <t>Kênh G20 c-2</t>
  </si>
  <si>
    <t>Kênh G20 c-3</t>
  </si>
  <si>
    <t>Kênh G20 d-1</t>
  </si>
  <si>
    <t>Kênh G20 d-2</t>
  </si>
  <si>
    <t>Kênh G20 d-3</t>
  </si>
  <si>
    <t>Kênh G20 d-4</t>
  </si>
  <si>
    <t>Kênh G20 d-5</t>
  </si>
  <si>
    <t>Kênh G20 d-6</t>
  </si>
  <si>
    <t>Kênh trạm bơm Nhiễm Dương 1</t>
  </si>
  <si>
    <t>Kênh trạm bơm Nhiễm Dương 2</t>
  </si>
  <si>
    <t>Kênh G16 a-2</t>
  </si>
  <si>
    <t>Kênh G16 a-3</t>
  </si>
  <si>
    <t>Kênh G16 a-4</t>
  </si>
  <si>
    <t>Kênh G14-3</t>
  </si>
  <si>
    <t>Kênh G14-4</t>
  </si>
  <si>
    <t>Kênh G14-5</t>
  </si>
  <si>
    <t>Kênh G14-6</t>
  </si>
  <si>
    <t>Kênh G14-7</t>
  </si>
  <si>
    <t>Kênh G22 a-1</t>
  </si>
  <si>
    <t>Kênh G22 a-2</t>
  </si>
  <si>
    <t>Kênh G22 a-3</t>
  </si>
  <si>
    <t>Kênh G22 a-4</t>
  </si>
  <si>
    <t>Kênh G22 a-5</t>
  </si>
  <si>
    <t>Kênh G22 c</t>
  </si>
  <si>
    <t>Kênh N2 ra Nội Trung</t>
  </si>
  <si>
    <t>Kênh Nhánh C17</t>
  </si>
  <si>
    <t>Kênh trạm bơm Nghi An 1</t>
  </si>
  <si>
    <t xml:space="preserve">Kênh Nhánh 1 </t>
  </si>
  <si>
    <t>Kênh trạm bơm Nghi An 2</t>
  </si>
  <si>
    <t>Kênh trạm bơm Ngọc Nội 1</t>
  </si>
  <si>
    <t>Kênh trạm bơm Đức Nhân</t>
  </si>
  <si>
    <t>Kênh trạm bơm Thuận An</t>
  </si>
  <si>
    <t>Kênh trạm bơm Ngọc Nội 2</t>
  </si>
  <si>
    <t>Kênh trạm bơm Ngọc Trì</t>
  </si>
  <si>
    <t>Kênh G12-2</t>
  </si>
  <si>
    <t>Kênh G12-4</t>
  </si>
  <si>
    <t>Kênh G12-6</t>
  </si>
  <si>
    <t>Kênh NK-1</t>
  </si>
  <si>
    <t>Kênh NK-2</t>
  </si>
  <si>
    <t>Kênh NK-3</t>
  </si>
  <si>
    <t>Kênh NK-4</t>
  </si>
  <si>
    <t>Kênh G10 -1</t>
  </si>
  <si>
    <t>Kênh G10 -2</t>
  </si>
  <si>
    <t>Kênh G10 - 4</t>
  </si>
  <si>
    <t>Kênh G12a - 1</t>
  </si>
  <si>
    <t>Kênh G12a - 2</t>
  </si>
  <si>
    <t>Kênh G12a - 3</t>
  </si>
  <si>
    <t>Kênh G12a - 4</t>
  </si>
  <si>
    <t>Kênh Tam Á -1</t>
  </si>
  <si>
    <t>Kênh Tam Á -2</t>
  </si>
  <si>
    <t>Kênh G19-3</t>
  </si>
  <si>
    <t>Kênh G22 b-1</t>
  </si>
  <si>
    <t>Kênh G22 b-2</t>
  </si>
  <si>
    <t>Kênh trạm bơm Đội 2</t>
  </si>
  <si>
    <t>Kênh trạm bơm Đội 3</t>
  </si>
  <si>
    <t>Kênh Nhánh 1 (kênh trạm bơm đội 3)</t>
  </si>
  <si>
    <t>Kênh Nhánh 2 (kênh trạm bơm đội 3)</t>
  </si>
  <si>
    <t>Kênh Nhánh 1 (Kênh trạm bơm Đội 2)</t>
  </si>
  <si>
    <t>Kênh Nhánh 2 (Kênh trạm bơm Đội 2)</t>
  </si>
  <si>
    <t>Kênh Nhánh 3 (Kênh trạm bơm Đội 2)</t>
  </si>
  <si>
    <t>Kênh Nhánh 2 (Kênh trạm bơm Đội 3)</t>
  </si>
  <si>
    <t>Kênh Nhánh 1 (Kênh trạm bơm Đội 4)</t>
  </si>
  <si>
    <t>Kênh Nhánh 2 (Kênh trạm bơm Đội 4)</t>
  </si>
  <si>
    <t>Kênh tiêu T13</t>
  </si>
  <si>
    <t>Huyện Tiên Du</t>
  </si>
  <si>
    <t>Kênh tiêu T11-3</t>
  </si>
  <si>
    <t>Kênh tiêu T12</t>
  </si>
  <si>
    <t>Kênh Chính trạm bơm Hán Quảng</t>
  </si>
  <si>
    <t>Tân Chi - Lạc Vệ</t>
  </si>
  <si>
    <t>Kênh tiêu VT6</t>
  </si>
  <si>
    <t>Kênh tiêu Kim Đôi 4a</t>
  </si>
  <si>
    <t>Kênh tiêu Nhớt Mèo</t>
  </si>
  <si>
    <t>Phường Vạn An - TP. Bắc Ninh</t>
  </si>
  <si>
    <t>Kênh dẫn dòng vợi TB Đặng Xá</t>
  </si>
  <si>
    <t xml:space="preserve">Kênh xả trạm bơm Đặng Xá </t>
  </si>
  <si>
    <t>Phường Vạn An - TP Bắc Ninh</t>
  </si>
  <si>
    <t>Kênh tiêu Đống Ngà</t>
  </si>
  <si>
    <t>Kênh tiêu Hiền Lương 8</t>
  </si>
  <si>
    <t>Kênh tiêu Hiền Lương 7</t>
  </si>
  <si>
    <t>Kênh tiêu Hiền Lương 3'</t>
  </si>
  <si>
    <t>Kênh tiêu Hiền Lương 3</t>
  </si>
  <si>
    <t>Kênh tiêu Hiền Lương 10</t>
  </si>
  <si>
    <t>Kênh tiêu Hiền Lương 12</t>
  </si>
  <si>
    <t>Kênh tiêu Hiền Lương 16</t>
  </si>
  <si>
    <t>Kênh tiêu Hiền Lương 17</t>
  </si>
  <si>
    <t>Kênh tiêu đồng Cân 3</t>
  </si>
  <si>
    <t>Kênh tiêu trạm bơm Nhân Hòa</t>
  </si>
  <si>
    <t>Kênh tiêu Vọng Nguyệt</t>
  </si>
  <si>
    <t>Huyện Yên Phong</t>
  </si>
  <si>
    <t>Kênh dẫn xả Vọng Nguyệt</t>
  </si>
  <si>
    <t>Kênh dẫn N1 Vọng Nguyệt</t>
  </si>
  <si>
    <t>Kênh dẫn N2 (Thống Nhất)</t>
  </si>
  <si>
    <t>Kênh tiêu N3 (Vọng Nguyệt)</t>
  </si>
  <si>
    <t>Kênh N6 (Vọng Nguyệt)</t>
  </si>
  <si>
    <t>Kênh N5 (Vọng Nguyệt)</t>
  </si>
  <si>
    <t>Kênh tiêu Đông Thọ 2</t>
  </si>
  <si>
    <t>Kênh tiêu chữ T</t>
  </si>
  <si>
    <t>Kênh tiêu Đông Thọ 1</t>
  </si>
  <si>
    <t>Kênh dẫn xả Đông Thọ 1</t>
  </si>
  <si>
    <t>Kênh tiêu Phấn Động</t>
  </si>
  <si>
    <t>Kênh tiêu Nam Phấn Động</t>
  </si>
  <si>
    <t>Kênh tiêu Bắc Phấn Động</t>
  </si>
  <si>
    <t>Kênh tiêu Tây Nam Phấn Động</t>
  </si>
  <si>
    <t>Kênh tự chảy Vùng 2 Phấn Động</t>
  </si>
  <si>
    <t>Kênh tiêu từ Đồng Me đến kênh Bắc Phấn Động</t>
  </si>
  <si>
    <t>Kênh tiêu Vạn An</t>
  </si>
  <si>
    <t>Kênh Cầu Tây - Ao Cả - Đại Chu</t>
  </si>
  <si>
    <t>Thị trấn Chờ, Trung Nghĩa</t>
  </si>
  <si>
    <t>Kênh tiêu trạm bơm Phù Cầm đến thôn Phù Cầm</t>
  </si>
  <si>
    <t>Kênh tiêu sông Dâu - Đình Dù</t>
  </si>
  <si>
    <t>Kênh tiêu sông Dâu - Lang Tài</t>
  </si>
  <si>
    <t>Kênh xả tiêu trạm bơm Cầu Sải</t>
  </si>
  <si>
    <t>Kênh chính trạm bơm Ngọc Quan</t>
  </si>
  <si>
    <t>Kênh tiêu trạm bơm Ấp Dừa</t>
  </si>
  <si>
    <t>Kênh tiêu đồng Cửa đi Dọc Đòn</t>
  </si>
  <si>
    <t>Kênh tiêu đồng Da (Mo Hót)</t>
  </si>
  <si>
    <t>Kênh tiêu đồng Muồng 2</t>
  </si>
  <si>
    <t>Kênh tiêu đồng Muồng 4</t>
  </si>
  <si>
    <t>Kênh tiêu Ao Quan - Sông Húc 1</t>
  </si>
  <si>
    <t>Kênh tiêu Ao Quan - Sông Húc 2</t>
  </si>
  <si>
    <t>Kênh tiêu Ao Quan - Sông Húc 5</t>
  </si>
  <si>
    <t>Kênh tiêu sông Húc (Trung Hòa)</t>
  </si>
  <si>
    <t>Kênh tiêu đồng Xăm nhánh 1</t>
  </si>
  <si>
    <t>Kênh khu đồng Tràng Tiêu Thượng nhánh 5</t>
  </si>
  <si>
    <t>Kênh tiêu đồng Dù ra Trịnh Xá nhánh 4</t>
  </si>
  <si>
    <t>Tiêu Vàn đồng ra khu công nghiệp bên tả 1</t>
  </si>
  <si>
    <t>Kênh tiêu đồng Trầm ra KCN Tả 1</t>
  </si>
  <si>
    <t>Kênh tiêu T4-1 (Đồng Tràng)</t>
  </si>
  <si>
    <t>Kênh tiêu T7-2 (Mương 300-đồng Bối)</t>
  </si>
  <si>
    <t>Kênh tiêu T7-4 (Mương 500-đồng Bối)</t>
  </si>
  <si>
    <t>Kênh tiêu T9-5 (Mương 500 - Ma Gạo)</t>
  </si>
  <si>
    <t>Kênh tiêu T6-1-1 (đồng Mịn)</t>
  </si>
  <si>
    <t>Kênh tiêu T6-2-2 (đồng Cẩm)</t>
  </si>
  <si>
    <t>Kênh tiêu E1 (đồng Ủng)</t>
  </si>
  <si>
    <t>Kênh tiêu T6-1-3 (đồng Sậy)</t>
  </si>
  <si>
    <t>Kênh tiêu E3-8: đồng Lều</t>
  </si>
  <si>
    <t>Kênh tiêu E3-4: Chiêm Đông</t>
  </si>
  <si>
    <t>Kênh tiêu E3-10: đồng Lều</t>
  </si>
  <si>
    <t>Kênh tiêu E3-12: đồng Chuối</t>
  </si>
  <si>
    <t>Kênh tiêu E5-8: đồng Dọc</t>
  </si>
  <si>
    <t>Kênh tiêu E5-6: đồng Đỗi</t>
  </si>
  <si>
    <t>Kênh tiêu E5-1-2: đồng Sen</t>
  </si>
  <si>
    <t xml:space="preserve">Kênh tiêu E5-1-4: đồng Riêng </t>
  </si>
  <si>
    <t>Kênh tiêu T9-3 đồng Bún</t>
  </si>
  <si>
    <t>Kênh tiêu T9-7 đồng Trầm</t>
  </si>
  <si>
    <t>Kênh tiêu T9-9 đồng sậy</t>
  </si>
  <si>
    <t>Kênh tiêu đồng Dâu</t>
  </si>
  <si>
    <t>Kênh tiêu đồng Vạc</t>
  </si>
  <si>
    <t>Kênh tiêu đồng Vang</t>
  </si>
  <si>
    <t>Kênh tiêu đồng Quýt</t>
  </si>
  <si>
    <t>Kênh tiêu đồng Sấm</t>
  </si>
  <si>
    <t>Kênh tiêu đồng Ngờn</t>
  </si>
  <si>
    <t>Kênh tiêu đồng Thiêng</t>
  </si>
  <si>
    <t>Kênh tiêu đồng Trũng</t>
  </si>
  <si>
    <t>Kênh tiêu Bàn đanh, Ao Gỗ</t>
  </si>
  <si>
    <t>Kênh tiêu đồng Gạ</t>
  </si>
  <si>
    <t>Kênh tiêu Cống đồng Bè</t>
  </si>
  <si>
    <t>Kênh tiêu Cống đồng Pheo</t>
  </si>
  <si>
    <t>Kênh tiêu đồng Xi</t>
  </si>
  <si>
    <t>Kênh tiêu đồng Rồng</t>
  </si>
  <si>
    <t>Kênh tiêu đồng Tháp</t>
  </si>
  <si>
    <t>Kênh tiêu đồng Thoại</t>
  </si>
  <si>
    <t>Kênh tiêu đồng Dòng</t>
  </si>
  <si>
    <t>Kênh tiêu đồng Tai</t>
  </si>
  <si>
    <t>Kênh tiêu đồng Xa</t>
  </si>
  <si>
    <t>Kênh tiêu đồng Ngẫy</t>
  </si>
  <si>
    <t>Kênht tiêu đồng Gié 1</t>
  </si>
  <si>
    <t>Kênh tiêu đồng Gié 2</t>
  </si>
  <si>
    <t>Kênh tiêu đồng Dọc</t>
  </si>
  <si>
    <t>Kênh tiêu đồng Giữa</t>
  </si>
  <si>
    <t>Kênh tiêu đồng Kiều</t>
  </si>
  <si>
    <t>Kênh tiêu cống đồng Kiều</t>
  </si>
  <si>
    <t>Kênh tiêu đồng Sang</t>
  </si>
  <si>
    <t>Kênh tiêu đồng Không</t>
  </si>
  <si>
    <t>Kênh tiêu đồng Mối</t>
  </si>
  <si>
    <t>Kênh tiêu đồng Tú</t>
  </si>
  <si>
    <t>Kênh tiêu đồng Giành đi đồng Rồi, đồng Chánh</t>
  </si>
  <si>
    <t>Kênh tiêu đồng Giữa đi Ấp Chấu</t>
  </si>
  <si>
    <t>Kênh tiêu đồng Quýt đi Sảo Mùa</t>
  </si>
  <si>
    <t>Kênh tiêu đồng Cùng đi Cống Trắng</t>
  </si>
  <si>
    <t>Kênh tiêu Bờ Vối đi đồng Me Chân Lạc</t>
  </si>
  <si>
    <t>Kênh tiêu đồng Bền</t>
  </si>
  <si>
    <t>Kênh tiêu Bờ Xá, Sau Kho, đồng Chành</t>
  </si>
  <si>
    <t>Kênh tiêu dưới đồng đi Láng Trong</t>
  </si>
  <si>
    <t>Kênh tiêu đồng Guột đi Mười, Dọc Ván</t>
  </si>
  <si>
    <t>Kênh tiêu đồng Me</t>
  </si>
  <si>
    <t>Kênh tiêu đồng Chảy</t>
  </si>
  <si>
    <t>Kênh tiêu đồng Trên, Bờ Xã, Láng Đá ra kênh tiêu Phấn Động.</t>
  </si>
  <si>
    <t>Kênh tiêu đồng Khoai, đồng Ngải, đồng Quan ra kênh tiêu Phấn Động.</t>
  </si>
  <si>
    <t>Kênh tiêu từ đồng Rua đến Đồng Ngừ</t>
  </si>
  <si>
    <t>Kênh tiêu từ đồng Ngừ đến Đồng Sòng</t>
  </si>
  <si>
    <t>Kênh tiêu từ đồng Cao Gồ ra cống Nội</t>
  </si>
  <si>
    <t>Kênh tiêu rìa làng từ đồng Lưỡi Phủ đến 
Cống Đồng Bõ.</t>
  </si>
  <si>
    <t>Kênh tiêu từ đồng Mộc đến Ao Chùa</t>
  </si>
  <si>
    <t>Kênh tiêu từ đồng Gáo đến Đồng Sủng</t>
  </si>
  <si>
    <t>Kênh tiêu từ đồng Năng đến Đồng Tròn</t>
  </si>
  <si>
    <t>Kênh tiêu từ đồng Bèo đến Đồng Lăm</t>
  </si>
  <si>
    <t>Kênh tiêu đồng Dựa đến Đồng Ma Khói</t>
  </si>
  <si>
    <t>Kênh tiêu đồng Dựa, đồng Lác đến kênh tiêu Đầm sen Chi long</t>
  </si>
  <si>
    <t>Kênh tiêu đồng Mò</t>
  </si>
  <si>
    <t>Kênh tiêu đồng Trầm</t>
  </si>
  <si>
    <t>Kênh tiêu đồng Chuôm Ổ</t>
  </si>
  <si>
    <t>Kênh tiêu đồng Lá Cao Giữa</t>
  </si>
  <si>
    <t xml:space="preserve">Kênh tiêu đồng Bờ Xác </t>
  </si>
  <si>
    <t>Kênh tiêu đồng Vàng</t>
  </si>
  <si>
    <t>Kênh tiêu đồng Mét</t>
  </si>
  <si>
    <t>Kênh tiêu đồng Bờ Hậu - Thống Nhất</t>
  </si>
  <si>
    <t>Kênh tiêu đồng Bờ Chuối - Cửa Ao</t>
  </si>
  <si>
    <t>Kênh tiêu đồng Dọc Mét -Thống Nhất</t>
  </si>
  <si>
    <t>Kênh tiêu đồng Sau, đồng Mái</t>
  </si>
  <si>
    <t>Kênh tiêu Cổng Trong, đồng Sau</t>
  </si>
  <si>
    <t>Kênh tiêu đồng Cầu</t>
  </si>
  <si>
    <t>Kênh tiêu đồng Nêu</t>
  </si>
  <si>
    <t>Kênh tiêu đồng Kheo</t>
  </si>
  <si>
    <t>Kênh tiêu đồng Số 7</t>
  </si>
  <si>
    <t>Kênh tiêu Cống Ngầm - đồng Kheo</t>
  </si>
  <si>
    <t>Kênh tiêu Giếng Ngoài - đồng Nẩy</t>
  </si>
  <si>
    <t>Kênh tiêu đồng Đầm</t>
  </si>
  <si>
    <t>Kênh tiêu đồng Nảy</t>
  </si>
  <si>
    <t>Kênh tiêu trạm bơm cục bộ đồng Cẩu</t>
  </si>
  <si>
    <t>Kênh tiêu đồng Trong</t>
  </si>
  <si>
    <t>Kênh tiêu đồng Đồi</t>
  </si>
  <si>
    <t>Kênh tiêu đồng Hàn</t>
  </si>
  <si>
    <t>Kênh tiêu đồng Dọc Trên</t>
  </si>
  <si>
    <t>Kênh tiêu Mương đồng Ngòi</t>
  </si>
  <si>
    <t>Kênh tiêu đồng Lai</t>
  </si>
  <si>
    <t>Kênh tiêu đồng Dưa</t>
  </si>
  <si>
    <t>Kênh tiêu đồng Gỗ</t>
  </si>
  <si>
    <t>Kênh tiêu đồng Bốt</t>
  </si>
  <si>
    <t xml:space="preserve">Kênh tiêu đồng Mưa </t>
  </si>
  <si>
    <t>Kênh tiêu đồng Giang ÷ V6</t>
  </si>
  <si>
    <t>Kênh tiêu đồng Câu</t>
  </si>
  <si>
    <t>Kênh tiêu đồng Dọc ÷ Bờ Sòi</t>
  </si>
  <si>
    <t>Kênh tiêu đồng Mắc Phải ÷ Đồng Mục</t>
  </si>
  <si>
    <t>Kênh tiêu đồng Xăm</t>
  </si>
  <si>
    <t>Kênh tiêu đồng Bãi</t>
  </si>
  <si>
    <t>Kênh tiêu đồng Gum</t>
  </si>
  <si>
    <t>Kênh tiêu đồng Mao</t>
  </si>
  <si>
    <t>Kênh tiêu đồng Bùi</t>
  </si>
  <si>
    <t>Kênh tiêu đồng Cả, Đồng Giờ</t>
  </si>
  <si>
    <t>Kênh tiêu đồng Lãm</t>
  </si>
  <si>
    <t>Kênh tiêu đồng Re</t>
  </si>
  <si>
    <t>Kênh tiêu đồng Hiệu, đồng Trắng</t>
  </si>
  <si>
    <t>Kênh tiêu đồng Son</t>
  </si>
  <si>
    <t>Kênh tiêu đồng Mới</t>
  </si>
  <si>
    <t>Kênh tiêu đồng Móc</t>
  </si>
  <si>
    <t>Kênh tiêu đồng Dùng</t>
  </si>
  <si>
    <t>Kênh tiêu đồng Áp</t>
  </si>
  <si>
    <t>Cống Sậy</t>
  </si>
  <si>
    <t>Phù Cầm (trong đồng)</t>
  </si>
  <si>
    <t>Thọ Đức (trong đồng)</t>
  </si>
  <si>
    <t>Đông Thọ</t>
  </si>
  <si>
    <t>Phù Cầm</t>
  </si>
  <si>
    <t>Yên Phụ</t>
  </si>
  <si>
    <t>Quế võ</t>
  </si>
  <si>
    <t>Gia Phú</t>
  </si>
  <si>
    <t>Ghi 
chú</t>
  </si>
  <si>
    <t>Trạm bơm Cổng Đông</t>
  </si>
  <si>
    <t>Trạm bơm Cửa Chùa</t>
  </si>
  <si>
    <t>Trạm bơm An Quang</t>
  </si>
  <si>
    <t>Trạm bơm Ngăm Mạc</t>
  </si>
  <si>
    <t>Trạm bơm Cứu Sơn</t>
  </si>
  <si>
    <t>Trạm bơm Đông Cao</t>
  </si>
  <si>
    <t>Trạm bơm Hiệp Sơn</t>
  </si>
  <si>
    <t>Trạm bơm Lương Pháp</t>
  </si>
  <si>
    <t>Trạm bơm Đỗ Xá</t>
  </si>
  <si>
    <t>Trạm bơm Nội Phú</t>
  </si>
  <si>
    <t>Trạm bơm Phú Ninh</t>
  </si>
  <si>
    <t>Trạm bơm Cổ Cò</t>
  </si>
  <si>
    <t>Trạm bơm Dộc Vó</t>
  </si>
  <si>
    <t>Trạm bơm Xuân Lai</t>
  </si>
  <si>
    <t>Trạm bơm Vàng Thôn</t>
  </si>
  <si>
    <t>Trạm bơm Ngô Thôn</t>
  </si>
  <si>
    <t>Trạm bơm Phúc Lai</t>
  </si>
  <si>
    <t>Trạm bơm Phú Thọ 1</t>
  </si>
  <si>
    <t>Trạm bơm Phú Thọ 2</t>
  </si>
  <si>
    <t>Trạm bơm Phương Triện 1</t>
  </si>
  <si>
    <t>Trạm bơm Phương Triện 2</t>
  </si>
  <si>
    <t>Trạm bơm Vạn Ty</t>
  </si>
  <si>
    <t>Trạm bơm Thiên Đức 1</t>
  </si>
  <si>
    <t>Trạm bơm Thiên Đức 2</t>
  </si>
  <si>
    <t>Trạm bơm Cầu Đào</t>
  </si>
  <si>
    <t>Trạm bơm Cẩm Xá</t>
  </si>
  <si>
    <t>Trạm bơm Khoái Khê</t>
  </si>
  <si>
    <t>Trạm bơm Bùng</t>
  </si>
  <si>
    <t>Trạm bơm Đìa</t>
  </si>
  <si>
    <t>Trạm bơm Lập Ái</t>
  </si>
  <si>
    <t>Trạm bơm Cổ Thiết</t>
  </si>
  <si>
    <t>Trạm bơm Du Tràng</t>
  </si>
  <si>
    <t>Trạm bơm Bến Đò</t>
  </si>
  <si>
    <t>Trạm bơm Cao Thọ</t>
  </si>
  <si>
    <t>Trạm bơm Xuân Dương</t>
  </si>
  <si>
    <t>Trạm bơm Chính Thượng</t>
  </si>
  <si>
    <t>Di động</t>
  </si>
  <si>
    <t>Trạm bơm Tú Tháp</t>
  </si>
  <si>
    <t>Trạm bơm C10 (Lạc Hoài)</t>
  </si>
  <si>
    <t>Trạm bơm Cổng Táo</t>
  </si>
  <si>
    <t>Trạm bơm Thụy Mão</t>
  </si>
  <si>
    <t>Trạm bơm Chương Xá</t>
  </si>
  <si>
    <t>Trạm bơm Thôn Cả</t>
  </si>
  <si>
    <t>Trạm bơm Thôn Lẽ</t>
  </si>
  <si>
    <t>Trạm bơm Ấp Đông Côi</t>
  </si>
  <si>
    <t>Trạm bơm Đồng Đoài</t>
  </si>
  <si>
    <t>Trạm bơm Bến Long</t>
  </si>
  <si>
    <t>Trạm bơm Thư Đôi</t>
  </si>
  <si>
    <t>Trạm bơm Lê Xá</t>
  </si>
  <si>
    <t>Trạm bơm Yên Nho</t>
  </si>
  <si>
    <t>Trạm bơm Nghi An 1</t>
  </si>
  <si>
    <t>Trạm bơm Nghi An 2</t>
  </si>
  <si>
    <t>Trạm bơm Ngọc Nội 1</t>
  </si>
  <si>
    <t>Trạm bơm Ngọc Nội 2</t>
  </si>
  <si>
    <t>Trạm bơm Đức Nhân</t>
  </si>
  <si>
    <t>Trạm bơm Thuận An</t>
  </si>
  <si>
    <t>Trạm bơm Nhiễm Dương 2</t>
  </si>
  <si>
    <t>Trạm bơm Doãn Thượng</t>
  </si>
  <si>
    <t>Trạm bơm Trạm Trai</t>
  </si>
  <si>
    <t>Trạm bơm Hoàng Xá</t>
  </si>
  <si>
    <t>Trạm bơm Đội 2</t>
  </si>
  <si>
    <t>Trạm bơm Đội 3</t>
  </si>
  <si>
    <t>Trạm bơm Đội 4</t>
  </si>
  <si>
    <t>Trạm bơm Ngọc Khám</t>
  </si>
  <si>
    <t>Trạm bơm Tỉnh Ngô 2</t>
  </si>
  <si>
    <t>Trạm bơm Quảng Nạp</t>
  </si>
  <si>
    <t>Trạm bơm Tuyên Bá</t>
  </si>
  <si>
    <t>Trạm bơm Lường Xá</t>
  </si>
  <si>
    <t>Trạm bơm Phương Xá</t>
  </si>
  <si>
    <t>Trạm bơm Phú Dưới</t>
  </si>
  <si>
    <t>Trạm bơm Duyện Dương</t>
  </si>
  <si>
    <t>Trạm bơm Mỹ Duệ</t>
  </si>
  <si>
    <t>Trạm bơm Phương Mới</t>
  </si>
  <si>
    <t>Trạm bơm Phương Thanh</t>
  </si>
  <si>
    <t>Trạm bơm Hương Chi</t>
  </si>
  <si>
    <t>Trạm bơm Tỳ Điện</t>
  </si>
  <si>
    <t>Trạm bơm Ngọc Thượng</t>
  </si>
  <si>
    <t>Trạm bơm Lâm Sản</t>
  </si>
  <si>
    <t>Trạm bơm Táo Đôi</t>
  </si>
  <si>
    <t>Trạm bơm Đông Hương</t>
  </si>
  <si>
    <t>Trạm bơm Bùi</t>
  </si>
  <si>
    <t>Trạm bơm Giàng</t>
  </si>
  <si>
    <t>Trạm bơm Ngọc Cục</t>
  </si>
  <si>
    <t>Trạm bơm Hữu Ái</t>
  </si>
  <si>
    <t>Trạm bơm Tam Sơn</t>
  </si>
  <si>
    <t>Trạm bơm Trừng Xá 1</t>
  </si>
  <si>
    <t>Trạm bơm Trừng Xá 2</t>
  </si>
  <si>
    <t>Trạm bơm Nhị Trai</t>
  </si>
  <si>
    <t>Trạm bơm Trình Khê</t>
  </si>
  <si>
    <t>Trạm bơm Nhất Trai</t>
  </si>
  <si>
    <t>Trạm bơm Bồng Lai</t>
  </si>
  <si>
    <t>Trạm bơm Thanh Khê</t>
  </si>
  <si>
    <t>Trạm bơm Văn Phạm</t>
  </si>
  <si>
    <t>Trạm bơm An Phú</t>
  </si>
  <si>
    <t>Trạm bơm Thanh Lâm</t>
  </si>
  <si>
    <t xml:space="preserve">Cấp 
kênh </t>
  </si>
  <si>
    <t>TP. Bắc Ninh, Huyện Quế Võ</t>
  </si>
  <si>
    <t>Thị trấn Chờ</t>
  </si>
  <si>
    <t xml:space="preserve">Thị trấn Chờ </t>
  </si>
  <si>
    <t>Kênh tưới trạm bơm Ấp Dừa</t>
  </si>
  <si>
    <t>Kênh tưới trạm bơm Nguyệt Đức</t>
  </si>
  <si>
    <t>Kênh tưới trạm bơm Song Liễu</t>
  </si>
  <si>
    <t>Kênh tưới trạm bơm Nghĩa Đạo</t>
  </si>
  <si>
    <t>Kênh dẫn trạm bơm Môn Quảng</t>
  </si>
  <si>
    <t>Kênh tưới trạm bơm Nhân Thắng</t>
  </si>
  <si>
    <t>Kênh tưới trạm bơm Song Giang</t>
  </si>
  <si>
    <t>Kênh tưới trạm bơm Đồng Chõ 2</t>
  </si>
  <si>
    <t>Kênh tưới Đức Dong N11-9</t>
  </si>
  <si>
    <t>Diện tích 
(ha)</t>
  </si>
  <si>
    <t>Kênh tưới từ trạm bơm Phù Cầm đi đồng Me</t>
  </si>
  <si>
    <t>Kênh tiêu Phù Khê 1-1(trước Làng Đông)</t>
  </si>
  <si>
    <t>Kênh Khu Bãi Khách ra ao bên (Tả 1)</t>
  </si>
  <si>
    <t>Kênh Đằng Đông ra kênh Trịnh Xá 2</t>
  </si>
  <si>
    <t>Kênh T9-1 (Mương 100 - đồng Phần)</t>
  </si>
  <si>
    <t>Kênh T9-3 (Mương 300 - đồng Phần)</t>
  </si>
  <si>
    <t>Kênh T9-2 (Mương 100 - đồng Pheo)</t>
  </si>
  <si>
    <t>Kênh T9-4 (Mương 300 đồng Pheo)</t>
  </si>
  <si>
    <t>Kênh Cửa Ông Chính tới cống Đại Hà</t>
  </si>
  <si>
    <t>Kênh từ Cửa trục đến đồng Cầu Mát</t>
  </si>
  <si>
    <t>Kênh đồng Trong đến kênh tiêu Van An</t>
  </si>
  <si>
    <t>Kênh tiêu đồng Trong, Đồng Ngoài đến kênh tiêu Van An</t>
  </si>
  <si>
    <t>Kênh từ đồng Cửa Đình ra cống Nội</t>
  </si>
  <si>
    <t>Kênh đồng Trong ra kênh tiêu Phấn Động</t>
  </si>
  <si>
    <t>Kênh đồng Ngoài ra kênh tiêu Phấn Động</t>
  </si>
  <si>
    <t>Kênh Mái Sau đi Bờ Chùa, Bài Giành</t>
  </si>
  <si>
    <t>Kênh đồng Ma đi đồng Me, đồng Guộc</t>
  </si>
  <si>
    <t>Kênh đồng Trước đi mương Thanh Niên</t>
  </si>
  <si>
    <t>Kênh đồng Chánh, đồng Rồi, đồng Trắng</t>
  </si>
  <si>
    <t>Kênh đồng Nhẻm ra kênh tiêu Phấn Động</t>
  </si>
  <si>
    <t>Kênh từ đồng Súng Ngoài ra cống Nội</t>
  </si>
  <si>
    <t>Kênh từ đồng Xanh ra kênh Phấn Động</t>
  </si>
  <si>
    <t>Kênh đồng Nguyễn đến TB Đầu Làng</t>
  </si>
  <si>
    <t>Kênh từ đồng Bèo đến cống Gốc Táo</t>
  </si>
  <si>
    <t>Liễn hạ, Liễn Thượng</t>
  </si>
  <si>
    <t>Vĩnh thế, Ngư đại</t>
  </si>
  <si>
    <t>Ngư đại, Xuân Bình</t>
  </si>
  <si>
    <t>Xuân hòa, Xuân Bình</t>
  </si>
  <si>
    <t>Xuân bình, Xuân Hòa</t>
  </si>
  <si>
    <t>Ngư Đại, Xuân Bình</t>
  </si>
  <si>
    <t>Ngư đại, Công Cối</t>
  </si>
  <si>
    <t>Công Cối, Xuân Bình</t>
  </si>
  <si>
    <t>Xuân Hòa, Xuân Bình</t>
  </si>
  <si>
    <t>Xuân Bình</t>
  </si>
  <si>
    <t>Công Cối</t>
  </si>
  <si>
    <t>Thống Thượng</t>
  </si>
  <si>
    <t>Thống Hạ</t>
  </si>
  <si>
    <t>Yên Ngô</t>
  </si>
  <si>
    <t>Bất Phí</t>
  </si>
  <si>
    <t>Yên Lâm</t>
  </si>
  <si>
    <t>Xóm Chùa</t>
  </si>
  <si>
    <t>Xóm Sau</t>
  </si>
  <si>
    <t>Xóm Đanh</t>
  </si>
  <si>
    <t>Xóm Đông</t>
  </si>
  <si>
    <t>Do Nha</t>
  </si>
  <si>
    <t>Giang Liễu</t>
  </si>
  <si>
    <t>Hà Liễu</t>
  </si>
  <si>
    <t>Phương Cầu</t>
  </si>
  <si>
    <t>Mao Yên</t>
  </si>
  <si>
    <t>Mao Lại</t>
  </si>
  <si>
    <t>Mao Dộc</t>
  </si>
  <si>
    <t>Thịnh Cầu</t>
  </si>
  <si>
    <t>Nghiêm Thôn</t>
  </si>
  <si>
    <t>Yên Giả</t>
  </si>
  <si>
    <t>Hợp tác xã</t>
  </si>
  <si>
    <t>Hiên Vân</t>
  </si>
  <si>
    <t>Phù Khê Thượng</t>
  </si>
  <si>
    <t>Phù Khê Đông</t>
  </si>
  <si>
    <t>Tiến Bào</t>
  </si>
  <si>
    <t>Vĩnh Thọ</t>
  </si>
  <si>
    <t>Mai Động</t>
  </si>
  <si>
    <t>Đồng Hương</t>
  </si>
  <si>
    <t>Rích Gạo-Phù Lộc</t>
  </si>
  <si>
    <t>Rích Gạo</t>
  </si>
  <si>
    <t>Đông Ngàn</t>
  </si>
  <si>
    <t>Trang Liệt</t>
  </si>
  <si>
    <t>Hồi Quan</t>
  </si>
  <si>
    <t>Tiêu Long</t>
  </si>
  <si>
    <t>Tiêu Thượng</t>
  </si>
  <si>
    <t>Tiêu Sơn</t>
  </si>
  <si>
    <t>Hưng Phúc</t>
  </si>
  <si>
    <t>Tạ Xá</t>
  </si>
  <si>
    <t>Đồng Nguyên</t>
  </si>
  <si>
    <t>Đồng Kỵ</t>
  </si>
  <si>
    <t>Dương Sơn</t>
  </si>
  <si>
    <t>Phúc Tinh</t>
  </si>
  <si>
    <t>Thọ Trai</t>
  </si>
  <si>
    <t>Thọ Đức</t>
  </si>
  <si>
    <t>Lạc Trung</t>
  </si>
  <si>
    <t>Phù Yên</t>
  </si>
  <si>
    <t>Chân Lạc</t>
  </si>
  <si>
    <t>Thiểm Xuyên</t>
  </si>
  <si>
    <t>Đông Tảo</t>
  </si>
  <si>
    <t>Lạc Nhuế</t>
  </si>
  <si>
    <t>Bằng Lục</t>
  </si>
  <si>
    <t>Đông Yên</t>
  </si>
  <si>
    <t>Phong Lẫm</t>
  </si>
  <si>
    <t>Phong Xá</t>
  </si>
  <si>
    <t>Như Nguyệt</t>
  </si>
  <si>
    <t>Nguyệt Cầu</t>
  </si>
  <si>
    <t>Đông</t>
  </si>
  <si>
    <t>Vọng Đông</t>
  </si>
  <si>
    <t>Xuân Cai</t>
  </si>
  <si>
    <t>Trung Lạc</t>
  </si>
  <si>
    <t>Chính Trung</t>
  </si>
  <si>
    <t>Ấp Đồn</t>
  </si>
  <si>
    <t>Yên Từ</t>
  </si>
  <si>
    <t>Ngô Nội</t>
  </si>
  <si>
    <t>Tiên Trà</t>
  </si>
  <si>
    <t>Đông Mai</t>
  </si>
  <si>
    <t>Phù Lưu</t>
  </si>
  <si>
    <t>Đại Chu</t>
  </si>
  <si>
    <t>Mẫn Xá</t>
  </si>
  <si>
    <t>Chi Long</t>
  </si>
  <si>
    <t>Phù Xá</t>
  </si>
  <si>
    <t>Tiền Thôn</t>
  </si>
  <si>
    <t>Quan Đình</t>
  </si>
  <si>
    <t>Quan Độ</t>
  </si>
  <si>
    <t>Thọ Khê</t>
  </si>
  <si>
    <t>Phú Mẫn</t>
  </si>
  <si>
    <t>Trung Bạn</t>
  </si>
  <si>
    <t>Ngân Cầu</t>
  </si>
  <si>
    <t>Trác Bút</t>
  </si>
  <si>
    <t>Nghiêm Xá</t>
  </si>
  <si>
    <t>Cầu Gạo</t>
  </si>
  <si>
    <t>Đức Lân</t>
  </si>
  <si>
    <t>An Ninh, An Tập</t>
  </si>
  <si>
    <t>Ô Cách</t>
  </si>
  <si>
    <t>Thượng Thôn</t>
  </si>
  <si>
    <t>Đồng Thôn</t>
  </si>
  <si>
    <t>Đông Thái</t>
  </si>
  <si>
    <t>Yên Vĩ</t>
  </si>
  <si>
    <t>Yên Tân</t>
  </si>
  <si>
    <t>Đức Tái</t>
  </si>
  <si>
    <t>Quế Ổ</t>
  </si>
  <si>
    <t>Đồng</t>
  </si>
  <si>
    <t>Mão</t>
  </si>
  <si>
    <t>Đô Đàn</t>
  </si>
  <si>
    <t>Tập Ninh</t>
  </si>
  <si>
    <t>Tân Thịnh</t>
  </si>
  <si>
    <t>Vũ Dương</t>
  </si>
  <si>
    <t>Xa Loan</t>
  </si>
  <si>
    <t>Cẩm Tràng</t>
  </si>
  <si>
    <t>Trạc nhiệt</t>
  </si>
  <si>
    <t>Trúc Ổ</t>
  </si>
  <si>
    <t>Mộ Đạo</t>
  </si>
  <si>
    <t>Mai Ổ</t>
  </si>
  <si>
    <t>Trạc Nhiệt</t>
  </si>
  <si>
    <t>Nghiêm Xá, Lựa</t>
  </si>
  <si>
    <t>Guột, Lựa</t>
  </si>
  <si>
    <t>Guột, Xa Loan</t>
  </si>
  <si>
    <t>Lê Độ</t>
  </si>
  <si>
    <t>Lạc Xá</t>
  </si>
  <si>
    <t>Từ Phong</t>
  </si>
  <si>
    <t>Thi Xá</t>
  </si>
  <si>
    <t>Đội 7, Đội 8</t>
  </si>
  <si>
    <t>Mai Cương</t>
  </si>
  <si>
    <t>An Đặng</t>
  </si>
  <si>
    <t>Phú lão</t>
  </si>
  <si>
    <t>Đông Du Núi</t>
  </si>
  <si>
    <t>Đông Du Ngoài</t>
  </si>
  <si>
    <t>Thành Dền</t>
  </si>
  <si>
    <t>Găng</t>
  </si>
  <si>
    <t>Cổng</t>
  </si>
  <si>
    <t>Lầy</t>
  </si>
  <si>
    <t>Thi</t>
  </si>
  <si>
    <t>Hôm</t>
  </si>
  <si>
    <t>Hữu Bằng</t>
  </si>
  <si>
    <t>Cựu Tự</t>
  </si>
  <si>
    <t>Vệ Xá</t>
  </si>
  <si>
    <t>Phú Vân</t>
  </si>
  <si>
    <t>Thịnh Lai</t>
  </si>
  <si>
    <t>Phong Cốc</t>
  </si>
  <si>
    <t xml:space="preserve">Phù Lãng </t>
  </si>
  <si>
    <t>Phấn Trung</t>
  </si>
  <si>
    <t>Đoàn Kết</t>
  </si>
  <si>
    <t>An Trạch</t>
  </si>
  <si>
    <t>Kênh đồng Kiều lương (đường 18 cũ)</t>
  </si>
  <si>
    <t xml:space="preserve">Tiền Ngoài, Tiền Trong, Quế Sơn, </t>
  </si>
  <si>
    <t>Sơn Nam</t>
  </si>
  <si>
    <t>Đa Cấu</t>
  </si>
  <si>
    <t>Đông Dương</t>
  </si>
  <si>
    <t>Thái Bảo, Sơn Đông</t>
  </si>
  <si>
    <t>Môn Tự</t>
  </si>
  <si>
    <t>Sơn Trung</t>
  </si>
  <si>
    <t>Tự Thôn</t>
  </si>
  <si>
    <t>Thị Cầu</t>
  </si>
  <si>
    <t>Đạo Chân</t>
  </si>
  <si>
    <t>Ngọc Đôi</t>
  </si>
  <si>
    <t>Phúc Sơn</t>
  </si>
  <si>
    <t>Yên Mẫn</t>
  </si>
  <si>
    <t>Khúc Toại</t>
  </si>
  <si>
    <t>Trà Xuyên</t>
  </si>
  <si>
    <t>Châm Khê</t>
  </si>
  <si>
    <t>Đào Xá, Châm Khê</t>
  </si>
  <si>
    <t>Ngô Khê, Châm Khê</t>
  </si>
  <si>
    <t>Thụ Ninh, Thượng Đồng, Kinh Bắc, Vệ An</t>
  </si>
  <si>
    <t>Đương Xá 3, Yên Mẫn</t>
  </si>
  <si>
    <t>Đương Xá 1</t>
  </si>
  <si>
    <t>Đương Xá 2</t>
  </si>
  <si>
    <t>Hữu Chấp, Xuân Ái</t>
  </si>
  <si>
    <t>Hữu Chấp, Xuân Đồng, 
Viên Xá</t>
  </si>
  <si>
    <t>Hai Vân</t>
  </si>
  <si>
    <t>La Miệt - Yên Giả</t>
  </si>
  <si>
    <t>Kênh từ Trạm bơm đến Hiền Lương 18</t>
  </si>
  <si>
    <t>Kênh tiêu từ đồng Láng, đồng Giếng về trạm bơm đồng Láng</t>
  </si>
  <si>
    <t>Đương Xá 2,3</t>
  </si>
  <si>
    <t>Quế Sơn</t>
  </si>
  <si>
    <t>Tiền Trong</t>
  </si>
  <si>
    <t>Tiền Ngoài, Ném Sơn</t>
  </si>
  <si>
    <t>Tiền Ngoài</t>
  </si>
  <si>
    <t>Thượng, Đông, Tiền Trong, Tiền Ngoài</t>
  </si>
  <si>
    <t>Đoài</t>
  </si>
  <si>
    <t>Công ty</t>
  </si>
  <si>
    <t xml:space="preserve">Gia Đông </t>
  </si>
  <si>
    <t>Xuân Lâm</t>
  </si>
  <si>
    <t>Nghĩa Hương</t>
  </si>
  <si>
    <t>An Mỹ</t>
  </si>
  <si>
    <t>My Xuyên</t>
  </si>
  <si>
    <t xml:space="preserve">Bồng Lai </t>
  </si>
  <si>
    <t xml:space="preserve">Văn Phạm </t>
  </si>
  <si>
    <t>Lôi Châu</t>
  </si>
  <si>
    <t>Tháp Dương</t>
  </si>
  <si>
    <t>Tảo Hòa</t>
  </si>
  <si>
    <t>Cáp Trại</t>
  </si>
  <si>
    <t>Cáp Hạ</t>
  </si>
  <si>
    <t>Cáp Trên</t>
  </si>
  <si>
    <t>Trung Tiến</t>
  </si>
  <si>
    <t>Đạm Trai</t>
  </si>
  <si>
    <t>An Cường</t>
  </si>
  <si>
    <t>Thận Trai</t>
  </si>
  <si>
    <t>Hương Trai</t>
  </si>
  <si>
    <t>Trung Chính</t>
  </si>
  <si>
    <t>Trừng Xá</t>
  </si>
  <si>
    <t>Trại Than</t>
  </si>
  <si>
    <t>Kênh Vàng Kiệu Dân Quân - sông Răm</t>
  </si>
  <si>
    <t>Nhân Hữu</t>
  </si>
  <si>
    <t>Bảo Ngọc</t>
  </si>
  <si>
    <t>Ấp Lai</t>
  </si>
  <si>
    <t>Đại Lộc</t>
  </si>
  <si>
    <t>Phú Lai</t>
  </si>
  <si>
    <t>Ích Phú</t>
  </si>
  <si>
    <t>Từ Ái</t>
  </si>
  <si>
    <t>Chi Nhị</t>
  </si>
  <si>
    <t>Quỳnh Bội</t>
  </si>
  <si>
    <t>Yên Việt</t>
  </si>
  <si>
    <t>Nghĩa Thắng</t>
  </si>
  <si>
    <t>Ngọc Tỉnh</t>
  </si>
  <si>
    <t>Kênh trạm bơm Song Quỳnh tiêu ra N3</t>
  </si>
  <si>
    <t>Kênh tiêu đường Đống- sông Ngụ</t>
  </si>
  <si>
    <t>Kênh Cửa Làng - trạm bơm - Cầu Tu</t>
  </si>
  <si>
    <t>Kênh tiêu Xi phông Xuân Lai - kênh dẫn trạm bơm</t>
  </si>
  <si>
    <t>Kênh sau Trường cấp 3- sông Đoàn</t>
  </si>
  <si>
    <t>Kênh xi phông Trung Thành- S, Đoàn</t>
  </si>
  <si>
    <t>Kênh xi phông Trung Thành-S. Đoàn</t>
  </si>
  <si>
    <t>Nghĩa Lập</t>
  </si>
  <si>
    <t>Bính Hạ</t>
  </si>
  <si>
    <t>Đại Lâm</t>
  </si>
  <si>
    <t>Bình An</t>
  </si>
  <si>
    <t>Phú Đức</t>
  </si>
  <si>
    <t>Đông Bích</t>
  </si>
  <si>
    <t>Đông Xuất</t>
  </si>
  <si>
    <t>Đông Xá</t>
  </si>
  <si>
    <t>Trần Xá</t>
  </si>
  <si>
    <t>Thân Thượng</t>
  </si>
  <si>
    <t>Yên Lãng</t>
  </si>
  <si>
    <t>Đồng Nhân</t>
  </si>
  <si>
    <t>Đông Xuyên</t>
  </si>
  <si>
    <t>Đương Xá 3</t>
  </si>
  <si>
    <t>Đương Xá 4</t>
  </si>
  <si>
    <t>La Miệt</t>
  </si>
  <si>
    <t>Thôn Đồng</t>
  </si>
  <si>
    <t>Phú Lão</t>
  </si>
  <si>
    <t>Văn Phong</t>
  </si>
  <si>
    <t>Phúc Lộc</t>
  </si>
  <si>
    <t>Xuân Hòa</t>
  </si>
  <si>
    <t>Phù Lãng</t>
  </si>
  <si>
    <t>Thanh Sơn</t>
  </si>
  <si>
    <t>Phương Vỹ</t>
  </si>
  <si>
    <t>Châu Khê</t>
  </si>
  <si>
    <t>Mỹ Hương</t>
  </si>
  <si>
    <t>Tử Nê</t>
  </si>
  <si>
    <t>Kênh trạm bơm sau Làng - Sinh Tướng</t>
  </si>
  <si>
    <t xml:space="preserve">Kênh tưới Giếng Bến </t>
  </si>
  <si>
    <t xml:space="preserve">Kênh tưới đồng Dỏng </t>
  </si>
  <si>
    <t xml:space="preserve">Kênh tưới đồng Dỏng -Lợi đồng </t>
  </si>
  <si>
    <t>Kênh tưới đầu Cầu đồng Mịn đi Giữa đồng Mịn</t>
  </si>
  <si>
    <t>Kênh tưới Cửa hồ đi đồng Sảo</t>
  </si>
  <si>
    <t>Chiều dài (m)</t>
  </si>
  <si>
    <t>Sông Đuống</t>
  </si>
  <si>
    <t>Đình Bảng, Ninh Hiệp</t>
  </si>
  <si>
    <t>Phù Khê, Vân Hà</t>
  </si>
  <si>
    <t>Dục Tú, Châu Khê</t>
  </si>
  <si>
    <t>Châu Khê, Yên Thường</t>
  </si>
  <si>
    <t>Thụy Lâm, Văn Môn</t>
  </si>
  <si>
    <t>Châu Khê, Phù Khê</t>
  </si>
  <si>
    <t>Đình Bảng, Châu Khê</t>
  </si>
  <si>
    <t>Phù Chẩn, Đại Đồng, Tri Phương</t>
  </si>
  <si>
    <t>Trang Hạ, Đồng Nguyên,Tương Giang, Châu Khê</t>
  </si>
  <si>
    <t>Tân Hồng, Đông Ngàn</t>
  </si>
  <si>
    <t xml:space="preserve">Tân Hồng </t>
  </si>
  <si>
    <t>Đồng Nguyên, Tam Sơn</t>
  </si>
  <si>
    <t>Tương Giang</t>
  </si>
  <si>
    <t>Kênh Cầu Tó 2</t>
  </si>
  <si>
    <t>Ngòi Tó</t>
  </si>
  <si>
    <t>Tân Hồng, Đại Đồng</t>
  </si>
  <si>
    <t>Kênh tiêu Trịnh xá</t>
  </si>
  <si>
    <t>Kênh tưới trạm bơm Nội Duệ</t>
  </si>
  <si>
    <t>Ngòi Tào Khê</t>
  </si>
  <si>
    <t>Hoàn Sơn, Phật Tích</t>
  </si>
  <si>
    <t>Liên Bão, Việt Đoàn</t>
  </si>
  <si>
    <t>Liên Bão, Thị trấn Lim</t>
  </si>
  <si>
    <t xml:space="preserve">Phường Hạp Lĩnh </t>
  </si>
  <si>
    <t>TB Vũ Ninh</t>
  </si>
  <si>
    <t>TB Gò Sành</t>
  </si>
  <si>
    <t>TB Cổ Mễ, kênh Lê Thị Hồng Gấm</t>
  </si>
  <si>
    <t>Kênh N6 (Tiên Du)</t>
  </si>
  <si>
    <t>Kênh N10</t>
  </si>
  <si>
    <t>Sông Cầu</t>
  </si>
  <si>
    <t>Kênh Kiều Lương</t>
  </si>
  <si>
    <t>Sông Cà Lồ</t>
  </si>
  <si>
    <t>Ngũ Huyện Khê</t>
  </si>
  <si>
    <t>Thành Phố Bắc Ninh</t>
  </si>
  <si>
    <t>Cứng hóa</t>
  </si>
  <si>
    <t>Đông Anh, Từ Sơn, Yên Phong, Tiên Du, TP. Bắc Ninh</t>
  </si>
  <si>
    <t>Sông Đuống, sông Cầu</t>
  </si>
  <si>
    <t>Gia Lâm, Từ Sơn, Tiên Du, Quế Võ</t>
  </si>
  <si>
    <t>Kênh dẫn Long Tửu</t>
  </si>
  <si>
    <t>Đông Anh, Từ Sơn</t>
  </si>
  <si>
    <t>Từ Sơn, Tiên Du</t>
  </si>
  <si>
    <t>Kênh tiêu Trịnh Xá</t>
  </si>
  <si>
    <t>Tam Sơn, Tương Giang, Phú Lâm</t>
  </si>
  <si>
    <t>Phù Chẩn, Đại Đồng</t>
  </si>
  <si>
    <t>Kênh tiêu thuộc địa bàn huyện</t>
  </si>
  <si>
    <t xml:space="preserve">Kênh tiêu T0 </t>
  </si>
  <si>
    <t>Đình Bảng, Trang Hạ, Đông Ngàn, Đồng Nguyên</t>
  </si>
  <si>
    <t>Đồng Nguyên, Đồng Kỵ</t>
  </si>
  <si>
    <t>Kênh Nam, Ngòi Con Tên</t>
  </si>
  <si>
    <t xml:space="preserve">Kênh Tiêu Tương </t>
  </si>
  <si>
    <t>Kênh tiêu Phù Khê II</t>
  </si>
  <si>
    <t xml:space="preserve">Kênh tiêu Ao Sen </t>
  </si>
  <si>
    <t xml:space="preserve">Kênh tiêu Cống Đá </t>
  </si>
  <si>
    <t>Ngòi Con Tên</t>
  </si>
  <si>
    <t>Liên Bão, Thị trấn Lim, Khắc Niệm</t>
  </si>
  <si>
    <t>Tiên Du, TP. Bắc Ninh</t>
  </si>
  <si>
    <t>Kênh tiêu 2 Cửa</t>
  </si>
  <si>
    <t>Vĩnh Phục, Đông Phù, Tam Tảo</t>
  </si>
  <si>
    <t>Vĩnh Phục, Giới Tế</t>
  </si>
  <si>
    <t>Nội Duệ, Phú Lâm, Thị trấn Lim, Liên Bão (Duệ khánh)</t>
  </si>
  <si>
    <t>Phật tích, Việt Đoàn</t>
  </si>
  <si>
    <t>Cảnh Hưng, Tri phương</t>
  </si>
  <si>
    <t>Liên Bão, Việt Đoàn, Phật tich</t>
  </si>
  <si>
    <t>Hiên Vân, Việt Đoàn</t>
  </si>
  <si>
    <t>Việt Đoàn, Lạc Vệ</t>
  </si>
  <si>
    <t>Huyện Tiên Du, TP. Băc Ninh</t>
  </si>
  <si>
    <t>TP. Bắc Ninh, Tiên Du, Quế Võ</t>
  </si>
  <si>
    <t>TB. Hán Quảng</t>
  </si>
  <si>
    <t>Hạp Lĩnh</t>
  </si>
  <si>
    <t>Vũ Ninh, Đại Phúc</t>
  </si>
  <si>
    <t xml:space="preserve">Phường Võ Cường </t>
  </si>
  <si>
    <t>Vân Dương, Hạp Lĩnh, Nam Sơn</t>
  </si>
  <si>
    <t>Vân Dương, Nam Sơn</t>
  </si>
  <si>
    <t>Vũ Ninh, Kim Chân</t>
  </si>
  <si>
    <t xml:space="preserve">Kim Chân </t>
  </si>
  <si>
    <t>Phong Khê, Đông phong</t>
  </si>
  <si>
    <t>Kênh tiêu Đồng Cả</t>
  </si>
  <si>
    <t>Trạm bơm Núi Hòn</t>
  </si>
  <si>
    <t>Vũ Ninh, Hòa Long, Kinh Bắc</t>
  </si>
  <si>
    <t xml:space="preserve">Vũ Ninh </t>
  </si>
  <si>
    <t>Vạn An, Khúc Xuyên, Hòa Long</t>
  </si>
  <si>
    <t xml:space="preserve">Hòa Long, Vạn An </t>
  </si>
  <si>
    <t>Hòa Long</t>
  </si>
  <si>
    <t>TB. Vạn An</t>
  </si>
  <si>
    <t>Kênh tiêu T1 trạm bơm Phong Khê</t>
  </si>
  <si>
    <t xml:space="preserve">Phong Khê </t>
  </si>
  <si>
    <t xml:space="preserve">Phong Khê, Võ Cường, Khúc Xuyên, Kinh Bắc </t>
  </si>
  <si>
    <t>Kênh tiêu T2 trạm bơm Phong Khê</t>
  </si>
  <si>
    <t>Kim Chân</t>
  </si>
  <si>
    <t>Phương Liễu</t>
  </si>
  <si>
    <t>Phượng Mao, Phương Liễu, Đại Xuân</t>
  </si>
  <si>
    <t>Nhân Hòa, Đại xuân</t>
  </si>
  <si>
    <t>Phù Lương</t>
  </si>
  <si>
    <t>Quế Tân, Phù Lương</t>
  </si>
  <si>
    <t>Nhân Hòa, Bằng An, Việt Hùng, Thị trấn Phố Mới</t>
  </si>
  <si>
    <t>Việt Hùng</t>
  </si>
  <si>
    <t>Đào Viên</t>
  </si>
  <si>
    <t xml:space="preserve">Phượng Mao,Yên Giả, Mộ Đạo </t>
  </si>
  <si>
    <t>Bồng Lai,Thị trấn</t>
  </si>
  <si>
    <t>Quế Tân</t>
  </si>
  <si>
    <t>Ngọc Xá</t>
  </si>
  <si>
    <t>Châu Phong, Ngọc Xá, Đào Viên</t>
  </si>
  <si>
    <t>Châu Phong, Đức Long</t>
  </si>
  <si>
    <t>Kênh tiêu Hợp Nhất ( thôn Phúc Lộc)</t>
  </si>
  <si>
    <t>Châu Phong</t>
  </si>
  <si>
    <t>Đức Long</t>
  </si>
  <si>
    <t xml:space="preserve">Kênh tiêu Phả Lại Bắc đường 18 cũ </t>
  </si>
  <si>
    <t>Kênh tiêu Phả Lại Nam đường 18 cũ</t>
  </si>
  <si>
    <t>Hòa Tiến</t>
  </si>
  <si>
    <t>Hòa Tiến, Yên Phụ</t>
  </si>
  <si>
    <t>Văn Môn</t>
  </si>
  <si>
    <t>Dũng Liệt</t>
  </si>
  <si>
    <t>Yên Phong +TP. Bắc Ninh</t>
  </si>
  <si>
    <t>Đông Tiến, Trung Nghĩa</t>
  </si>
  <si>
    <t>Yên Trung</t>
  </si>
  <si>
    <t>Long Châu</t>
  </si>
  <si>
    <t>Kênh tiêu trạm bơm Bát Đàn</t>
  </si>
  <si>
    <t>Kênh tiêu trạm bơm Trung Nghĩa</t>
  </si>
  <si>
    <t>Kênh tiêu Cây Si</t>
  </si>
  <si>
    <t>Kênh tiêu liên thông Đông Thọ 2 - Vọng Nguyệt</t>
  </si>
  <si>
    <t>Yên Phụ, Thị trấn Chờ</t>
  </si>
  <si>
    <t>Kênh tưới N11</t>
  </si>
  <si>
    <t>Kênh tưới N12</t>
  </si>
  <si>
    <t>Kênh tưới B2-3</t>
  </si>
  <si>
    <t>Kênh tưới B2-5</t>
  </si>
  <si>
    <t>Kênh tưới B2-7</t>
  </si>
  <si>
    <t>Kênh tưới B2-11</t>
  </si>
  <si>
    <t>Kênh tưới Cầu Tó 2</t>
  </si>
  <si>
    <t>Kênh tưới Cầu Tó 2-3</t>
  </si>
  <si>
    <t>Kênh tưới Kim Đôi</t>
  </si>
  <si>
    <t xml:space="preserve">Kênh tưới B2 </t>
  </si>
  <si>
    <t>Kênh tưới N4 (Tiên Du)</t>
  </si>
  <si>
    <t>Kênh tưới Cống Thôn</t>
  </si>
  <si>
    <t>Kênh tưới B1</t>
  </si>
  <si>
    <t>Kênh tưới Đa Hội</t>
  </si>
  <si>
    <t>Kênh tưới Song Tháp</t>
  </si>
  <si>
    <t>Tiên Du, Quế Võ</t>
  </si>
  <si>
    <t>Kênh tưới PL 1</t>
  </si>
  <si>
    <t>Đình Cả, Nội Duệ</t>
  </si>
  <si>
    <t>Kênh tưới Nam Chè</t>
  </si>
  <si>
    <t>Kênh tưới K10VT</t>
  </si>
  <si>
    <t>Kênh tưới Bản Thông</t>
  </si>
  <si>
    <t>Kênh tưới Chám Móng</t>
  </si>
  <si>
    <t>Kênh tưới Cầu Móng 1</t>
  </si>
  <si>
    <t>Kênh tưới Cầu Móng 2</t>
  </si>
  <si>
    <t>Kênh tưới Chám Chè</t>
  </si>
  <si>
    <t>Kênh tưới Cầu Chè</t>
  </si>
  <si>
    <t>Kênh tưới Chùa Chè</t>
  </si>
  <si>
    <t>Kênh tưới vượt cấp Dọc 1</t>
  </si>
  <si>
    <t>Kênh tưới vượt cấp Dọc 2</t>
  </si>
  <si>
    <t>Kênh tưới K10'</t>
  </si>
  <si>
    <t>Kênh tưới UBLB1</t>
  </si>
  <si>
    <t>Kênh tưới UBLB2</t>
  </si>
  <si>
    <t>Kênh tưới Hoài Thượng</t>
  </si>
  <si>
    <t>Kênh tưới Hoài Trung</t>
  </si>
  <si>
    <t>Liên Bão, Võ Cường</t>
  </si>
  <si>
    <t>Kênh tưới N1</t>
  </si>
  <si>
    <t>Kênh tưới M22</t>
  </si>
  <si>
    <t>Kênh tưới M25</t>
  </si>
  <si>
    <t xml:space="preserve">Kênh tưới M27 </t>
  </si>
  <si>
    <t>Kênh tưới N8</t>
  </si>
  <si>
    <t>Kênh tưới V/C Sơn Trung</t>
  </si>
  <si>
    <t>Kênh tưới M35'</t>
  </si>
  <si>
    <t>Kênh tưới M35</t>
  </si>
  <si>
    <t>Kênh tưới N23</t>
  </si>
  <si>
    <t>Kênh tưới N23'</t>
  </si>
  <si>
    <t>Kênh tưới trạm bơm Núi Hòn</t>
  </si>
  <si>
    <t>Kênh tưới trạm bơm Vũ Ninh</t>
  </si>
  <si>
    <t>Kênh tưới T2 TB Ngọc Đạo</t>
  </si>
  <si>
    <t>Kênh tưới T1 TB Ngọc Đạo</t>
  </si>
  <si>
    <t>Khắc Niệm</t>
  </si>
  <si>
    <t>TP. Bắc Ninh, Tiên Du</t>
  </si>
  <si>
    <t xml:space="preserve">Hạp Lĩnh </t>
  </si>
  <si>
    <t>Nam Sơn</t>
  </si>
  <si>
    <t xml:space="preserve">Nam Sơn </t>
  </si>
  <si>
    <t xml:space="preserve">Nam Sơn, Xã Yên Giả </t>
  </si>
  <si>
    <t>Kênh tưới Gò Sành</t>
  </si>
  <si>
    <t>Kênh tưới N4 (TP. Bắc Ninh)</t>
  </si>
  <si>
    <t>Kênh tưới N6 (TP. Bắc Ninh)</t>
  </si>
  <si>
    <t>Kênh tưới Lê Thị Hồng Gấm</t>
  </si>
  <si>
    <t>TP. Bắc Ninh</t>
  </si>
  <si>
    <t>Kênh tưới TB Hán Quảng</t>
  </si>
  <si>
    <t xml:space="preserve">Hòa Long </t>
  </si>
  <si>
    <t>Đại xuân</t>
  </si>
  <si>
    <t>Đại Xuân, Việt Thống</t>
  </si>
  <si>
    <t>Bằng An</t>
  </si>
  <si>
    <t>Thị trấn Phố mới, Việt Hùng</t>
  </si>
  <si>
    <t>Phượng Mao</t>
  </si>
  <si>
    <t>Việt Hùng, Bồng Lai</t>
  </si>
  <si>
    <t>Mộ Đạo, Chi lăng</t>
  </si>
  <si>
    <t>Bồng Lai, Mộ Đạo</t>
  </si>
  <si>
    <t>Phượng Mao, Yên Giả</t>
  </si>
  <si>
    <t>Châu Phong, Ngọc Xá</t>
  </si>
  <si>
    <t>Ngọc Xá, Phù lương</t>
  </si>
  <si>
    <t>Phù lương</t>
  </si>
  <si>
    <t>Hòa Tiến, Tam Giang</t>
  </si>
  <si>
    <t>Đông Tiến</t>
  </si>
  <si>
    <t>Tam Giang</t>
  </si>
  <si>
    <t>Phường Vạn An, Tam Đa, 
Thụy Hòa</t>
  </si>
  <si>
    <t>Long Châu, Trung Nghĩa</t>
  </si>
  <si>
    <t>Kênh tưới Thái hòa 1</t>
  </si>
  <si>
    <t>Kênh tưới Thái hòa 1'</t>
  </si>
  <si>
    <t>Kênh tưới Thái Hòa</t>
  </si>
  <si>
    <t>Kênh tưới N52</t>
  </si>
  <si>
    <t>Kênh tưới N51</t>
  </si>
  <si>
    <t>Kênh tưới N48</t>
  </si>
  <si>
    <t>Kênh tưới N44</t>
  </si>
  <si>
    <t>Kênh tưới N42'</t>
  </si>
  <si>
    <t>Kênh tưới N42</t>
  </si>
  <si>
    <t>Kênh tưới N41</t>
  </si>
  <si>
    <t>Kênh tưới N39</t>
  </si>
  <si>
    <t>Kênh tưới N37</t>
  </si>
  <si>
    <t>Kênh tưới N3</t>
  </si>
  <si>
    <t>Kênh tưới H5</t>
  </si>
  <si>
    <t>Kênh tưới T8</t>
  </si>
  <si>
    <t>Kênh tưới H4</t>
  </si>
  <si>
    <t>Kênh tưới T7</t>
  </si>
  <si>
    <t>Kênh tưới H3</t>
  </si>
  <si>
    <t>Kênh tưới H2</t>
  </si>
  <si>
    <t>Kênh tưới Thái hòa 2</t>
  </si>
  <si>
    <t>Kênh tưới Thái Hòa 3'</t>
  </si>
  <si>
    <t>Kênh tưới Thái hòa 3</t>
  </si>
  <si>
    <t>Kênh tưới Thái hòa 4</t>
  </si>
  <si>
    <t>Kênh tưới Thái hòa 5</t>
  </si>
  <si>
    <t>Kênh tưới trạm bơm Chi Lăng</t>
  </si>
  <si>
    <t>Kênh tưới Bắc Châu Cầu</t>
  </si>
  <si>
    <t>Kênh tưới Kiều Lương</t>
  </si>
  <si>
    <t>Kênh tưới Ngọc Sơn</t>
  </si>
  <si>
    <t>kênh tưới Long khê</t>
  </si>
  <si>
    <t>Kênh tưới trạm bơm Đồng Sài</t>
  </si>
  <si>
    <t>Kênh tưới trạm bơm Ngõ Năm</t>
  </si>
  <si>
    <t>Kênh tưới trạm bơm Phùng Dị</t>
  </si>
  <si>
    <t>Kênh tưới trạm bơm Phù Lang</t>
  </si>
  <si>
    <t>Kênh tưới trạm bơm Cầu Tiên</t>
  </si>
  <si>
    <t>Kênh tưới trạm bơm Quế Tân</t>
  </si>
  <si>
    <t>Kênh tưới TB Xuân Thủy</t>
  </si>
  <si>
    <t>Kênh tưới TB Yên Đinh</t>
  </si>
  <si>
    <t>Kênh tưới TB Việt Thống</t>
  </si>
  <si>
    <t>Kênh tưới TB Do Phương</t>
  </si>
  <si>
    <t>Kênh tưới 72</t>
  </si>
  <si>
    <t>Kênh tưới 77a</t>
  </si>
  <si>
    <t>Kênh tưới 77d</t>
  </si>
  <si>
    <t xml:space="preserve">Kênh tưới Cầu Găng </t>
  </si>
  <si>
    <t>Kênh tưới Cầu Găng đi Yên Hậu</t>
  </si>
  <si>
    <t>Kênh tưới Cầu Găng xuống 75a</t>
  </si>
  <si>
    <t>Kênh tưới B8a</t>
  </si>
  <si>
    <t>Kênh tưới B9a</t>
  </si>
  <si>
    <t>Kênh tưới B8b</t>
  </si>
  <si>
    <t>Kênh tưới B9c</t>
  </si>
  <si>
    <t xml:space="preserve">Kênh tưới Lương Tân  </t>
  </si>
  <si>
    <t>Kênh tưới Phù Cầm</t>
  </si>
  <si>
    <t>Kênh tưới Đương Xá</t>
  </si>
  <si>
    <t>Kênh tưới Trung Nghĩa</t>
  </si>
  <si>
    <t>Kênh tưới Bát Đàn</t>
  </si>
  <si>
    <t>Kênh tưới trạm bơm Yên hậu</t>
  </si>
  <si>
    <t>Kênh tưới Thanh Niên 1</t>
  </si>
  <si>
    <t>Kênh tưới Thanh Niên 2</t>
  </si>
  <si>
    <t>Kênh tưới 73b</t>
  </si>
  <si>
    <t>Kênh tưới 73c</t>
  </si>
  <si>
    <t>Kênh tưới Lỗ lốc</t>
  </si>
  <si>
    <t>Kênh tưới 76a</t>
  </si>
  <si>
    <t>Kênh tưới Yên Lãng</t>
  </si>
  <si>
    <t>Kênh tưới Đồng Gia</t>
  </si>
  <si>
    <t>Kênh tưới Đồng Gấu</t>
  </si>
  <si>
    <t>Kênh tưới Thân Thượng</t>
  </si>
  <si>
    <t>Kênh tưới B8c đi Ấp Đồn</t>
  </si>
  <si>
    <t>Kênh tưới B9b</t>
  </si>
  <si>
    <t>Kênh tưới TB Thọ Đức</t>
  </si>
  <si>
    <t>Dũng Liệt, Tam Đa</t>
  </si>
  <si>
    <t>Kênh tưới TB Đông Thọ I</t>
  </si>
  <si>
    <t>Kênh tưới Cầu Găng</t>
  </si>
  <si>
    <t>Kênh dẫn vào bể hút TB Xuân Hội</t>
  </si>
  <si>
    <t>Kênh VT</t>
  </si>
  <si>
    <t>Cầu Chạt, Phù Đổng</t>
  </si>
  <si>
    <t>Tào Khê</t>
  </si>
  <si>
    <t>Kênh nhánh Kim Đôi đi kênh Nam</t>
  </si>
  <si>
    <t>Kênh Đông Hữu Chấp</t>
  </si>
  <si>
    <t>Kênh tiêu Sốc Đồng Đông</t>
  </si>
  <si>
    <t>Kênh tiêu trạm bơm Quế Tân
 (phía Đông)</t>
  </si>
  <si>
    <t>Kênh tiêu trạm bơm Quế Tân 
(phía Tây)</t>
  </si>
  <si>
    <t xml:space="preserve">Kênh tiêu Phả Lại </t>
  </si>
  <si>
    <t>Kênh dẫn bể hút TB Phùng Dị</t>
  </si>
  <si>
    <t>Kênh dẫn bể hút TB Thái Hòa</t>
  </si>
  <si>
    <t>Kênh tiêu Vạn an</t>
  </si>
  <si>
    <t>Kênh Tây Nam Phấn Động</t>
  </si>
  <si>
    <t>Địa điểm</t>
  </si>
  <si>
    <t>Nhiệm vụ</t>
  </si>
  <si>
    <t xml:space="preserve">Số  tổ máy bơm tiêu  </t>
  </si>
  <si>
    <t xml:space="preserve">Số  tổ máy bơm tưới  </t>
  </si>
  <si>
    <t>Q máy bơm 
(m3/h)</t>
  </si>
  <si>
    <t>Quy mô công trình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</si>
  <si>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</si>
  <si>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</si>
  <si>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</si>
  <si>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</si>
  <si>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</si>
  <si>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</si>
  <si>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</si>
  <si>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</si>
  <si>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</si>
  <si>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</si>
  <si>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Tổng 
số máy</t>
  </si>
  <si>
    <t>Động cơ 200KW/h</t>
  </si>
  <si>
    <t>Phù Khê II (Đồng Bét)</t>
  </si>
  <si>
    <t>Động cơ 55KW/h</t>
  </si>
  <si>
    <t>Đồng Chõ tiêu</t>
  </si>
  <si>
    <t>Động cơ 33Kw/h</t>
  </si>
  <si>
    <t>Đồng Chõ tưới</t>
  </si>
  <si>
    <t>Trịnh Xá</t>
  </si>
  <si>
    <t>Động cơ 300Kw/h</t>
  </si>
  <si>
    <t>Động cơ 55Kw/h</t>
  </si>
  <si>
    <t>Động cơ 22Kw/h</t>
  </si>
  <si>
    <t>Việt Đoàn</t>
  </si>
  <si>
    <t>Đọng cơ 400Kw/h</t>
  </si>
  <si>
    <t>Động cơ 250Kw/h</t>
  </si>
  <si>
    <t>Tri phương (trong đồng)</t>
  </si>
  <si>
    <t>Động cơ 200Kw/h</t>
  </si>
  <si>
    <t>Thành phố Bắc Ninh</t>
  </si>
  <si>
    <t>Động cơ 33Kw</t>
  </si>
  <si>
    <t>Động cơ 75Kw</t>
  </si>
  <si>
    <t>Động cơ 37Kw</t>
  </si>
  <si>
    <t>Gò Sành</t>
  </si>
  <si>
    <t>Đại Xuân</t>
  </si>
  <si>
    <t>Động cơ 320Kw/h</t>
  </si>
  <si>
    <t>Động cơ 380Kw/h</t>
  </si>
  <si>
    <t>Động cơ 30Kw/h</t>
  </si>
  <si>
    <t>Xuân Thủy (Trong đồng)</t>
  </si>
  <si>
    <t>Xuân Thủy (Ngoài sông)</t>
  </si>
  <si>
    <t>Quế Tân (Ngoài sông)</t>
  </si>
  <si>
    <t>Quế Tân (Trong đồng)</t>
  </si>
  <si>
    <t xml:space="preserve">Phù Lương </t>
  </si>
  <si>
    <t>Động cơ 160Kw/h</t>
  </si>
  <si>
    <t>Động cơ 90Kw/h</t>
  </si>
  <si>
    <t>Tam Đa</t>
  </si>
  <si>
    <t>Vạn An</t>
  </si>
  <si>
    <t>Động cơ 630Kw/h</t>
  </si>
  <si>
    <t>Động cơ 75Kw/h</t>
  </si>
  <si>
    <t>Trạm bơm tưới tiêu chính</t>
  </si>
  <si>
    <t>Trạm bơm chuyên tưới</t>
  </si>
  <si>
    <t>Trạm bơm chuyên tiêu</t>
  </si>
  <si>
    <t>Trạm bơm kết hợp</t>
  </si>
  <si>
    <t>+</t>
  </si>
  <si>
    <t>Trạm bơm cục bộ</t>
  </si>
  <si>
    <t>Động cơ 20Kw/h</t>
  </si>
  <si>
    <t>Động cơ 7,5Kw/h</t>
  </si>
  <si>
    <t>Động cơ 4,5Kw/h</t>
  </si>
  <si>
    <t>Động cơ 14Kw/h</t>
  </si>
  <si>
    <t>Động cơ 15Kw/h</t>
  </si>
  <si>
    <t>Động cơ 11Kw/h</t>
  </si>
  <si>
    <t>Trạm bơm Miễu</t>
  </si>
  <si>
    <t>Đại Đồng</t>
  </si>
  <si>
    <t>Thị trấn Lim</t>
  </si>
  <si>
    <t>Trị trấn Lim</t>
  </si>
  <si>
    <t>Trạm bơm Đồng Cầu</t>
  </si>
  <si>
    <t>Đông Phong</t>
  </si>
  <si>
    <t>Trạm bơm Phương Lưu 1</t>
  </si>
  <si>
    <t>Nhiệm 
vụ</t>
  </si>
  <si>
    <t>Nguồn 
nước tưới</t>
  </si>
  <si>
    <t>Đã cứng
 hóa</t>
  </si>
  <si>
    <t>Trịnh Tháp</t>
  </si>
  <si>
    <t>Đa Hội</t>
  </si>
  <si>
    <t>Phù Lộc, Rích gạo</t>
  </si>
  <si>
    <t>Liên Bão, Duệ Khánh</t>
  </si>
  <si>
    <t>Lương, Giáo</t>
  </si>
  <si>
    <t>Thôn Dọc</t>
  </si>
  <si>
    <t>Thôn Chè</t>
  </si>
  <si>
    <t>Và Trần</t>
  </si>
  <si>
    <t>Thôn Nguyễn</t>
  </si>
  <si>
    <t>Và trần</t>
  </si>
  <si>
    <t>Đức Lý</t>
  </si>
  <si>
    <t>Lương Cầm</t>
  </si>
  <si>
    <t>Thôn Đông</t>
  </si>
  <si>
    <t xml:space="preserve">Chính Trung </t>
  </si>
  <si>
    <t>Thọ Vuông</t>
  </si>
  <si>
    <t>Liễn Hạ</t>
  </si>
  <si>
    <t>Công cối</t>
  </si>
  <si>
    <t>Liễn Thượng</t>
  </si>
  <si>
    <t>Vĩnh thế</t>
  </si>
  <si>
    <t>Liễn thượng</t>
  </si>
  <si>
    <t>Ngư đại</t>
  </si>
  <si>
    <t>Xuân bình, Công cối</t>
  </si>
  <si>
    <t>Ngư đại, Xuân Hòa</t>
  </si>
  <si>
    <t>Xuân Bình, Xuân Hòa</t>
  </si>
  <si>
    <t>Ngư đại, Liễn hạ</t>
  </si>
  <si>
    <t>Liễn hạ</t>
  </si>
  <si>
    <t>Việt Vân</t>
  </si>
  <si>
    <t>Việt Hưng</t>
  </si>
  <si>
    <t>Đồng Chuế</t>
  </si>
  <si>
    <t>Cung Kiệm</t>
  </si>
  <si>
    <t>Trại Đường</t>
  </si>
  <si>
    <t xml:space="preserve">HTHà Liễu  </t>
  </si>
  <si>
    <t>Đỉnh, Nghiêm Thôn</t>
  </si>
  <si>
    <t>Thôn Đỉnh</t>
  </si>
  <si>
    <t>Đức tái</t>
  </si>
  <si>
    <t>Tập ninh</t>
  </si>
  <si>
    <t>Quế ổ</t>
  </si>
  <si>
    <t>Thôn Mão</t>
  </si>
  <si>
    <t>Thôn Mao, Thủy Thôn</t>
  </si>
  <si>
    <t xml:space="preserve">Thủy Thôn </t>
  </si>
  <si>
    <t>Mai Thôn</t>
  </si>
  <si>
    <t xml:space="preserve">Thôn Mão </t>
  </si>
  <si>
    <t>Trại Nhiệt</t>
  </si>
  <si>
    <t>Thôn Guột</t>
  </si>
  <si>
    <t>Thôn Lựa</t>
  </si>
  <si>
    <t>Thôn Lợ</t>
  </si>
  <si>
    <t>Can Vũ</t>
  </si>
  <si>
    <t>Lạc xá</t>
  </si>
  <si>
    <t>Đông Viên Thượng</t>
  </si>
  <si>
    <t>Đông Viên Hạ</t>
  </si>
  <si>
    <t>Thi xá</t>
  </si>
  <si>
    <t>Thôn Hôm</t>
  </si>
  <si>
    <t>Thôn Lầy</t>
  </si>
  <si>
    <t xml:space="preserve">Thôn Thi </t>
  </si>
  <si>
    <t>Thôn Găng</t>
  </si>
  <si>
    <t>Kim Sơn</t>
  </si>
  <si>
    <t>Thất Gian</t>
  </si>
  <si>
    <t>Kiều Lương, Vệ Xá</t>
  </si>
  <si>
    <t xml:space="preserve">Kiều Lương  </t>
  </si>
  <si>
    <t>Phú Vân, Phả Lại</t>
  </si>
  <si>
    <t xml:space="preserve">Phú Vân </t>
  </si>
  <si>
    <t>Thịnh Lai, Phong Cốc</t>
  </si>
  <si>
    <t>Đoàn Kết, Thủ Công</t>
  </si>
  <si>
    <t>Sơn Đông</t>
  </si>
  <si>
    <t>Môn Tự, Sơn Nam</t>
  </si>
  <si>
    <t>Triều Thôn</t>
  </si>
  <si>
    <t>Xuân ái,Viêm Xá, Hữu Chấp</t>
  </si>
  <si>
    <t>Vân Trại</t>
  </si>
  <si>
    <t>Nguồn nước tiêu</t>
  </si>
  <si>
    <t xml:space="preserve">Tập thể+Cá lẻ </t>
  </si>
  <si>
    <t>Trịnh tháp, Châu Khê</t>
  </si>
  <si>
    <t>Đa Hội, Châu Khê</t>
  </si>
  <si>
    <t>Đại Đìn, Tân Hồng</t>
  </si>
  <si>
    <t>Đường Miễu, Tân Hồng</t>
  </si>
  <si>
    <t>Thôn Lương, Giáo</t>
  </si>
  <si>
    <t>Kênh tưới sồng Ngà</t>
  </si>
  <si>
    <t>Ngòi Con Tiên</t>
  </si>
  <si>
    <t>ThônThượng</t>
  </si>
  <si>
    <t>Thôn Thượng</t>
  </si>
  <si>
    <t>Kênh tưới và tưới tiêu kết hợp</t>
  </si>
  <si>
    <t>Diện tích 
tưới (ha)</t>
  </si>
  <si>
    <t>Công trình liên tỉnh được Bộ Nông nghiệp và PTNT giao quản lý</t>
  </si>
  <si>
    <t>Công trình trên địa bàn cấp huyện</t>
  </si>
  <si>
    <t>Kênh tiêu và tưới tiêu kết hợp</t>
  </si>
  <si>
    <t>Công trình liên huyện</t>
  </si>
  <si>
    <t>Kênh Giữa Như Quỳnh</t>
  </si>
  <si>
    <t>An Bình, Mão Điền</t>
  </si>
  <si>
    <t>Nguyệt Đức, Ninh Xá</t>
  </si>
  <si>
    <t>Sông Dâu Lang Tài</t>
  </si>
  <si>
    <t>Sông Dâu Đình Dù</t>
  </si>
  <si>
    <t>Song Liễu, Ngũ Thái</t>
  </si>
  <si>
    <t>Sông Nội Trung</t>
  </si>
  <si>
    <t>Kênh Giữa</t>
  </si>
  <si>
    <t>Xã Xuân lai</t>
  </si>
  <si>
    <t>xã Song giang</t>
  </si>
  <si>
    <t>Như Quỳnh, Hưng Yên</t>
  </si>
  <si>
    <t xml:space="preserve">Văn Lâm, Gia Lâm, </t>
  </si>
  <si>
    <t>Gia Lâm, Thuận Thành</t>
  </si>
  <si>
    <t>Lương Tài, Gia Bình</t>
  </si>
  <si>
    <t>Hưng Yên, Gia Lâm, 
Bắc Ninh</t>
  </si>
  <si>
    <t>Đình tổ, Thanh Khương</t>
  </si>
  <si>
    <t>Kênh dẫn trạm bơm Phú Mỹ (Từ bể xả đến kênh Bắc)</t>
  </si>
  <si>
    <t>Kênh dẫn phù sa trạm bơm Phú Mỹ (sau điều tiết Á Lữ đến kênh Giữa)</t>
  </si>
  <si>
    <t>Trạm bơm Phú Mỹ lấy nước từ Sông Đuống</t>
  </si>
  <si>
    <t>Kênh tưới trạm bơm Sông Khoai</t>
  </si>
  <si>
    <t>Kênh Tưới trạm bơm Đại Tự</t>
  </si>
  <si>
    <t>Kênh tưới trạm bơm Ngũ Thái</t>
  </si>
  <si>
    <t>Kênh trạm bơm Mão Điền</t>
  </si>
  <si>
    <t>Kênh tưới B3a</t>
  </si>
  <si>
    <t>Kênh tưới B8</t>
  </si>
  <si>
    <t>Kênh tưới B7c</t>
  </si>
  <si>
    <t>Kênh tưới B14b</t>
  </si>
  <si>
    <t>Kênh tưới B16a</t>
  </si>
  <si>
    <t>Kênh tưới B16b</t>
  </si>
  <si>
    <t>Kênh tưới B18b</t>
  </si>
  <si>
    <t>Kênh tưới B11a</t>
  </si>
  <si>
    <t>Kênh tưới B11b</t>
  </si>
  <si>
    <t>Kênh tưới B13</t>
  </si>
  <si>
    <t>Kênh tưới B15</t>
  </si>
  <si>
    <t>Kênh tưới B19</t>
  </si>
  <si>
    <t>Kênh tưới G9b</t>
  </si>
  <si>
    <t>Kênh tưới G9c</t>
  </si>
  <si>
    <t>Kênh tưới G12a</t>
  </si>
  <si>
    <t>Kênh tưới G12b</t>
  </si>
  <si>
    <t>Kênh tưới G11b</t>
  </si>
  <si>
    <t>Kênh tưới G16b</t>
  </si>
  <si>
    <t>Kênh tưới G13b</t>
  </si>
  <si>
    <t>Kênh tưới G15a</t>
  </si>
  <si>
    <t>Kênh tưới G18a</t>
  </si>
  <si>
    <t>Kênh tưới G18b</t>
  </si>
  <si>
    <t>Kênh tưới G15b</t>
  </si>
  <si>
    <t>Kênh tưới G20d</t>
  </si>
  <si>
    <t>Kênh tưới G17a</t>
  </si>
  <si>
    <t>Kênh tưới G19</t>
  </si>
  <si>
    <t>Kênh tưới G22</t>
  </si>
  <si>
    <t>Kênh tưới F1</t>
  </si>
  <si>
    <t>Kênh tưới F2</t>
  </si>
  <si>
    <t>Kênh tưới Cầu Máng</t>
  </si>
  <si>
    <t>Kênh tưới trạm bơm Ngọc Xuyên</t>
  </si>
  <si>
    <t>Kênh tưới B21</t>
  </si>
  <si>
    <t>Kênh tưới B29</t>
  </si>
  <si>
    <t>Kênh tưới B31</t>
  </si>
  <si>
    <t>Kenh tưới B33</t>
  </si>
  <si>
    <t>Kênh tưới B35</t>
  </si>
  <si>
    <t>V/c tưới Tân Cương</t>
  </si>
  <si>
    <t>Kênh tưới B37</t>
  </si>
  <si>
    <t>Kênh tưới B40a</t>
  </si>
  <si>
    <t>Kênh tưới B39</t>
  </si>
  <si>
    <t>V/c tưới Tân Hương</t>
  </si>
  <si>
    <t>Kênh tưới B47</t>
  </si>
  <si>
    <t>Kênh tưới B49</t>
  </si>
  <si>
    <t>kênh tưới Nam Kênh Vàng</t>
  </si>
  <si>
    <t>Kênh tưới đoạn I Ngọc Quan</t>
  </si>
  <si>
    <t>Kênh tưới đoạn II Ngọc Quan</t>
  </si>
  <si>
    <t>Kênh tưới đoạn III Ngọc Quan</t>
  </si>
  <si>
    <t>Kênh tưới K1 Minh Tân</t>
  </si>
  <si>
    <t>Kênh tưới G25a</t>
  </si>
  <si>
    <t>Kênh tưới G30</t>
  </si>
  <si>
    <t>Kênh tưới G28</t>
  </si>
  <si>
    <t>Kênh tưới G31A</t>
  </si>
  <si>
    <t>Kênh tưới G32</t>
  </si>
  <si>
    <t>Kênh tưới G34</t>
  </si>
  <si>
    <t>Kênh tưới G37</t>
  </si>
  <si>
    <t>Kênh tưới B63</t>
  </si>
  <si>
    <t>Kênh tưới B55</t>
  </si>
  <si>
    <t>Kênh tưới B66</t>
  </si>
  <si>
    <t>Kênh tưới Bắc Văn Lâm</t>
  </si>
  <si>
    <t>Kênh tưới C2</t>
  </si>
  <si>
    <t>Kênh tưới C1</t>
  </si>
  <si>
    <t>Kênh tưới C5</t>
  </si>
  <si>
    <t>Lệ Chi,Trí quả</t>
  </si>
  <si>
    <t>Lệ Chi, Đình tổ</t>
  </si>
  <si>
    <t>Song Hồ, Đại Đồng Thành, Hoài Thượng</t>
  </si>
  <si>
    <t xml:space="preserve">Song Hồ </t>
  </si>
  <si>
    <t>Song Hồ, Thị trấn Hồ</t>
  </si>
  <si>
    <t>Thị trấn Hồ, An Bình</t>
  </si>
  <si>
    <t xml:space="preserve">Mão Điền </t>
  </si>
  <si>
    <t xml:space="preserve">Xuân Lâm </t>
  </si>
  <si>
    <t>Xuân Lâm, Ngũ Thái</t>
  </si>
  <si>
    <t>Hà Mãn, Ngũ Thái</t>
  </si>
  <si>
    <t>Ninh Xá, Gia Đông</t>
  </si>
  <si>
    <t xml:space="preserve">Ninh Xá </t>
  </si>
  <si>
    <t>Ninh Xá, Gia Đông, 
Trạm Lộ</t>
  </si>
  <si>
    <t>Ninh Xá, Trạm Lộ</t>
  </si>
  <si>
    <t>Trạm Lộ, Ninh Xá</t>
  </si>
  <si>
    <t>Nghĩa Đạo, Nông trường Tam Thiên Mẫu</t>
  </si>
  <si>
    <t xml:space="preserve">Nghĩa Đạo </t>
  </si>
  <si>
    <t>Xã trạm lộ, nghĩa đạo,Tam Thiên Mẫu</t>
  </si>
  <si>
    <t>Lãng Ngâm</t>
  </si>
  <si>
    <t>Đông Cứu</t>
  </si>
  <si>
    <t>Kênh bắc Như Quỳnh</t>
  </si>
  <si>
    <t>Xuân Lai, TT. Gia Bình</t>
  </si>
  <si>
    <t>Thái Bảo, Nhân Thắng</t>
  </si>
  <si>
    <t>Thái bảo, Bình Dương</t>
  </si>
  <si>
    <t xml:space="preserve">Vạn Ninh </t>
  </si>
  <si>
    <t>Trạm bơm Song giang</t>
  </si>
  <si>
    <t>Trạm bơm Hương Vinh</t>
  </si>
  <si>
    <t xml:space="preserve">Bảo Tháp, Yên Việt, Hương Vinh </t>
  </si>
  <si>
    <t>Mỹ Hương,Trung Kênh</t>
  </si>
  <si>
    <t>Quảng Phú</t>
  </si>
  <si>
    <t>Bình Định, TT. Thứa</t>
  </si>
  <si>
    <t>Phú Hòa</t>
  </si>
  <si>
    <t>Trung chính</t>
  </si>
  <si>
    <t>Bình Định, Lâm Thao</t>
  </si>
  <si>
    <t>Kênh đoạn 1 Ngọc Quan</t>
  </si>
  <si>
    <t>Bình Định</t>
  </si>
  <si>
    <t>Bình định, Quỳnh Phú</t>
  </si>
  <si>
    <t>Thị trấn Thứa</t>
  </si>
  <si>
    <t>Bình Định, Thị trấn Thứa, Quỳnh Phú</t>
  </si>
  <si>
    <t>Thị trấn Thứa, Tân Lãng</t>
  </si>
  <si>
    <t>Trung Kênh, An Thịnh</t>
  </si>
  <si>
    <t>An Thịnh, Cao Đức</t>
  </si>
  <si>
    <t>An Thịnh, Đại Lai, Mỹ Hương</t>
  </si>
  <si>
    <t>Kim Sơn, Gia Lâm</t>
  </si>
  <si>
    <t>Lệ Chi, Gia Lâm</t>
  </si>
  <si>
    <t>Kênh Chung</t>
  </si>
  <si>
    <t>Kênh đoạn 3 Ngọc Quan</t>
  </si>
  <si>
    <t>Kênh đoạn 2 Ngọc Quan</t>
  </si>
  <si>
    <t>Trạm bơm Kênh Vàng I và Kênh Vàng III</t>
  </si>
  <si>
    <t>Trạm bơm Ngọc Quan</t>
  </si>
  <si>
    <t>Trạm bơm Văn dương</t>
  </si>
  <si>
    <t>Trạm  bơm Minh Tân</t>
  </si>
  <si>
    <t>Trạm bơm Ấp Dừa</t>
  </si>
  <si>
    <t>Kênh tưới Trạm bơm Hương Vinh</t>
  </si>
  <si>
    <t>Trạm bơm Môn Quảng lấy nước từ sông Đuống</t>
  </si>
  <si>
    <t>Kênh Dẫn</t>
  </si>
  <si>
    <t>Trạm bơm Như Quỳnh</t>
  </si>
  <si>
    <t>Trạm bơm Như Quỳnh và Phú Mỹ</t>
  </si>
  <si>
    <t>Trạm bơm Nghĩa Đạo</t>
  </si>
  <si>
    <t>Kênh tưới NQ 9 (V/C Cổ Lãm)</t>
  </si>
  <si>
    <r>
      <rPr>
        <sz val="12"/>
        <color theme="1"/>
        <rFont val="Times New Roman"/>
        <family val="1"/>
      </rPr>
      <t xml:space="preserve">Kênh tưới </t>
    </r>
    <r>
      <rPr>
        <sz val="12"/>
        <color theme="1"/>
        <rFont val=".VnTime"/>
        <family val="2"/>
      </rPr>
      <t>NQ8 (Ng« PhÇn 1)</t>
    </r>
  </si>
  <si>
    <t>Kênh tưới NQ7 (V/C3)</t>
  </si>
  <si>
    <t>Kênh tưới NQ3 (V/C1)</t>
  </si>
  <si>
    <t>Kênh tưới trạm bơm Văn Dương II</t>
  </si>
  <si>
    <t>Kênh Chung trạm bơm Như Quỳnh</t>
  </si>
  <si>
    <t>Bắc Hưng Hải</t>
  </si>
  <si>
    <t>Xa ngũ thái, nguyệt đức</t>
  </si>
  <si>
    <t>Sông Thái Bình</t>
  </si>
  <si>
    <t>kênh tiêu C3</t>
  </si>
  <si>
    <t>Kênh tiêu M2</t>
  </si>
  <si>
    <t>Kênh tiêu N1</t>
  </si>
  <si>
    <t>Gia Đông, Ninh xá</t>
  </si>
  <si>
    <t>Kênh tiêu L6-1</t>
  </si>
  <si>
    <t>Ninh Xá, Nguyệt đức</t>
  </si>
  <si>
    <t>Kênh tiêu L6-2</t>
  </si>
  <si>
    <t>Kênh tiêu TB Sông Khoai</t>
  </si>
  <si>
    <t>Trục tiêu Sông Bùi</t>
  </si>
  <si>
    <t xml:space="preserve">Ninh Xá, Nghĩa Đạo </t>
  </si>
  <si>
    <t>Kênh tiêu C6 - TB Đại Đồng Thành</t>
  </si>
  <si>
    <t>Kênh tiêu Nội Trung - TB Nghĩa Đạo</t>
  </si>
  <si>
    <t>Trục tiêu Sông Gáo</t>
  </si>
  <si>
    <t>Kênh tiêu Giang Sơn</t>
  </si>
  <si>
    <t>Kênh tiêu N9</t>
  </si>
  <si>
    <t>Kênh tiêu N19</t>
  </si>
  <si>
    <t>Xã Xuân Lai, Đông cứu</t>
  </si>
  <si>
    <t>Kênh tiêu N29</t>
  </si>
  <si>
    <t>Kênh tiêu N43</t>
  </si>
  <si>
    <t>Kênh tiêu N45</t>
  </si>
  <si>
    <t>Kênh tiêu B7</t>
  </si>
  <si>
    <t>Kênh tiêu B4</t>
  </si>
  <si>
    <t>Kênh tiêu B5</t>
  </si>
  <si>
    <t>Kênh tiêu N51</t>
  </si>
  <si>
    <t>Kênh tiêu Như Quỳnh</t>
  </si>
  <si>
    <t>Hưng Yên</t>
  </si>
  <si>
    <t>Minh Tân, Trung Chính, Phú Lương, Lâm Thao</t>
  </si>
  <si>
    <t>Lâm Thao, Cẩm Hưng, Cẩm Giàng, Hải Dương</t>
  </si>
  <si>
    <t>Bắc Hưng Hải và sông Thái Bình</t>
  </si>
  <si>
    <t>Sông Đông Côi - Đại Quảng Bình</t>
  </si>
  <si>
    <t>TB Tri Phương</t>
  </si>
  <si>
    <t>Kênh Nam Trịnh Xá</t>
  </si>
  <si>
    <t>Ao trữ nước trên Núi</t>
  </si>
  <si>
    <t>TB Trung Ngân</t>
  </si>
  <si>
    <t>TB Yên Hậu</t>
  </si>
  <si>
    <t>TB Phù Cầm</t>
  </si>
  <si>
    <t>Kênh tiêu trạm bơm Phù cầm đên Phù yên, Chân Lạc</t>
  </si>
  <si>
    <t>P.I</t>
  </si>
  <si>
    <t xml:space="preserve"> Ngọc Khám, Xã Lâm Thao</t>
  </si>
  <si>
    <t>Trạm bơm Kim Thao 1</t>
  </si>
  <si>
    <t xml:space="preserve"> Kim Thao, Xã Lâm Thao</t>
  </si>
  <si>
    <t>Trạm bơm Kim Thao 2</t>
  </si>
  <si>
    <t>Trạm bơm Tỉnh Ngô 1</t>
  </si>
  <si>
    <t>Tỉnh Ngô, Xã Bình Định</t>
  </si>
  <si>
    <t>Trạm bơm Quảng Cầu 1</t>
  </si>
  <si>
    <t>Quảng Cầu, Xã Bình Định</t>
  </si>
  <si>
    <t>Trạm bơm Quảng Cầu 2</t>
  </si>
  <si>
    <t>Trạm bơm Ngọc Trì 1</t>
  </si>
  <si>
    <t>Ngọc Trì, Xã Bình Định</t>
  </si>
  <si>
    <t>Trạm bơm Ngọc Trì 2</t>
  </si>
  <si>
    <t>Quảng Nạp, Xã Quảng Phú</t>
  </si>
  <si>
    <t>Trạm bơm Thanh Gia</t>
  </si>
  <si>
    <t>Thanh Gia, Xã Quảng Phú</t>
  </si>
  <si>
    <t>Tuyên Bá, Xã Quảng Phú</t>
  </si>
  <si>
    <t>Phú Thọ, Xã Quảng Phú</t>
  </si>
  <si>
    <t>Trạm bơm Lĩnh Mai</t>
  </si>
  <si>
    <t>Lĩnh Mai, Xã Quảng Phú</t>
  </si>
  <si>
    <t>Trạm bơm Quảng Bố 1</t>
  </si>
  <si>
    <t>Quảng Bố, Xã Quảng Phú</t>
  </si>
  <si>
    <t>Trạm bơm Quảng Bố 2</t>
  </si>
  <si>
    <t>Trạm bơm Phú Lương 2</t>
  </si>
  <si>
    <t>Phú Lương, Xã Phú Lương</t>
  </si>
  <si>
    <t>Lường Xá, Xã Phú Lương</t>
  </si>
  <si>
    <t>Trạm bơm Thọ Ninh</t>
  </si>
  <si>
    <t>Thọ Ninh, Xã Phú Lương</t>
  </si>
  <si>
    <t xml:space="preserve"> Xã Phú Hòa</t>
  </si>
  <si>
    <t>Trạm bơm Văn Trong 1</t>
  </si>
  <si>
    <t>Trạm bơm Văn Trong 2</t>
  </si>
  <si>
    <t>Trạm bơm Phú Trên</t>
  </si>
  <si>
    <t>Trạm bơm Tĩnh Xá 1</t>
  </si>
  <si>
    <t>Trạm bơm Tĩnh Xá 2</t>
  </si>
  <si>
    <t>Trạm bơm Tĩnh Xá 3</t>
  </si>
  <si>
    <t>Trạm bơm Bà Khê 1</t>
  </si>
  <si>
    <t>Trạm bơm Bà Khê 2</t>
  </si>
  <si>
    <t xml:space="preserve"> Thị Trấn Thứa</t>
  </si>
  <si>
    <t>Trạm bơm Đồng Lường Kim Đào</t>
  </si>
  <si>
    <t>Trạm bơm Đạo Sử 1</t>
  </si>
  <si>
    <t>Trạm bơm Đạo Sử 2</t>
  </si>
  <si>
    <t>Trạm bơm Tử Nê 1</t>
  </si>
  <si>
    <t xml:space="preserve"> Xã Tân Lãng</t>
  </si>
  <si>
    <t>Trạm bơm Tử Nê 2</t>
  </si>
  <si>
    <t>Trạm bơm Lạng Khê 1</t>
  </si>
  <si>
    <t>Trạm bơm Lạng Khê 2</t>
  </si>
  <si>
    <t xml:space="preserve"> Xã Trừng Xá</t>
  </si>
  <si>
    <t>Trạm bơm Đồng Khởi 1(Lai Tê)</t>
  </si>
  <si>
    <t xml:space="preserve"> Xã Trung Chính</t>
  </si>
  <si>
    <t>Trạm bơm Đồng Khởi 2(Ấp Ngoài)</t>
  </si>
  <si>
    <t>Trạm bơm Tuần La 1</t>
  </si>
  <si>
    <t>Trạm bơm Tuần La 2</t>
  </si>
  <si>
    <t>Trạm bơm Trung Phú</t>
  </si>
  <si>
    <t xml:space="preserve"> Xã Minh Tân</t>
  </si>
  <si>
    <t>Trạm bơm An Trụ 1</t>
  </si>
  <si>
    <t xml:space="preserve"> Xã An Thịnh</t>
  </si>
  <si>
    <t>Trạm bơm An Trụ 2</t>
  </si>
  <si>
    <t>Trạm bơm Cường Tráng 1</t>
  </si>
  <si>
    <t>Trạm bơm Cường Tráng 2</t>
  </si>
  <si>
    <t>Trạm bơm Cường Tráng 3</t>
  </si>
  <si>
    <t>Trạm bơm Thanh Hà 1</t>
  </si>
  <si>
    <t>Trạm bơm Cáp Thủy</t>
  </si>
  <si>
    <t>Tram bơm Lai Hạ</t>
  </si>
  <si>
    <t xml:space="preserve"> Thôn Lai Hạ, Xã Lai Hạ</t>
  </si>
  <si>
    <t xml:space="preserve"> Thôn Văn Phạm, Xã Lai Hạ</t>
  </si>
  <si>
    <t xml:space="preserve"> Thôn Thanh Khê, Xã Lai Hạ</t>
  </si>
  <si>
    <t xml:space="preserve"> Thôn Bồng Lai, Xã Lai Hạ</t>
  </si>
  <si>
    <t>Trạm bơm Mỹ Hương 1</t>
  </si>
  <si>
    <t xml:space="preserve"> Xã Mỹ Hương</t>
  </si>
  <si>
    <t>Trạm bơm Mỹ Hương 4</t>
  </si>
  <si>
    <t>Trạm bơm Mỹ Hương 2</t>
  </si>
  <si>
    <t>Trạm bơm Mỹ Hương 3</t>
  </si>
  <si>
    <t xml:space="preserve"> Xã Vạn Ninh</t>
  </si>
  <si>
    <t>Trạm bơm Thọ Ninh 1</t>
  </si>
  <si>
    <t>Trạm bơm Thọ Ninh 2</t>
  </si>
  <si>
    <t>Trạm bơm Mỹ Lộc 1</t>
  </si>
  <si>
    <t>Mỹ Lộc, Xã Cao Đức</t>
  </si>
  <si>
    <t>Trạm bơm Mỹ Lộc 2</t>
  </si>
  <si>
    <t>Mỹ Lộc Xã Cao Đức</t>
  </si>
  <si>
    <t xml:space="preserve"> Xã Cao Đức</t>
  </si>
  <si>
    <t>Trạm bơm Kênh Phố 2</t>
  </si>
  <si>
    <t>Trạm bơm Lớ 1</t>
  </si>
  <si>
    <t>Trạm bơm Lớ 2</t>
  </si>
  <si>
    <t>Xóm Táo- Mão Điền</t>
  </si>
  <si>
    <t>Thụy Mão- Mão Điền</t>
  </si>
  <si>
    <t>Tú Tháp- Song Hồ</t>
  </si>
  <si>
    <t>Lạc Hoài - Song Hồ</t>
  </si>
  <si>
    <t>Ngọc Khám - Gia Đông</t>
  </si>
  <si>
    <t>Trạm bơm Đồng Chằm</t>
  </si>
  <si>
    <t>Yên Nho - Gia Đông</t>
  </si>
  <si>
    <t>Trạm bơm Số 1 An Bình</t>
  </si>
  <si>
    <t>Thôn Chợ - An Bình</t>
  </si>
  <si>
    <t>Thôn Đường- An Bình</t>
  </si>
  <si>
    <t>Nghi An - Trạm Lộ</t>
  </si>
  <si>
    <t>Ngọc Nội - Trạm Lộ</t>
  </si>
  <si>
    <t>Trạm bơm Ngọc Tri</t>
  </si>
  <si>
    <t>Ngọc Trì - Trạm Lộ</t>
  </si>
  <si>
    <t>Thuận An - Trạm Lộ</t>
  </si>
  <si>
    <t>Đức Nhân - Trạm Lộ</t>
  </si>
  <si>
    <t>Trạm Trai - Ninh Xá</t>
  </si>
  <si>
    <t>Hoàng Xá - Ninh Xá</t>
  </si>
  <si>
    <t>Thư Đôi - Nguyệt Đức</t>
  </si>
  <si>
    <t>Lê Xá - Nguyệt Đức</t>
  </si>
  <si>
    <t>Trạm bơm Đồng Đông</t>
  </si>
  <si>
    <t>Đồng Đông - ĐĐT</t>
  </si>
  <si>
    <t>Đồng Đoài - ĐĐT</t>
  </si>
  <si>
    <t>Trạm bơm Văn Quan</t>
  </si>
  <si>
    <t>Văn Quan - Trí Quả</t>
  </si>
  <si>
    <t>Trạm bơm Đông Cốc</t>
  </si>
  <si>
    <t>Đông Cốc, Hà Mãn</t>
  </si>
  <si>
    <t>Doãn Thượng, Xuân Lâm</t>
  </si>
  <si>
    <t>Bến Long - Song Liễu</t>
  </si>
  <si>
    <t>Trạm bơm  Liễu Lâm</t>
  </si>
  <si>
    <t xml:space="preserve"> Liễu Lâm - Song Liễu</t>
  </si>
  <si>
    <t>Chương Xá - TT Hồ</t>
  </si>
  <si>
    <t>Thôn Cả- TT Hồ</t>
  </si>
  <si>
    <t>Thôn Lẽ - TT Hồ</t>
  </si>
  <si>
    <t>Thôn Ấp - TT Hồ</t>
  </si>
  <si>
    <t>Nhiễm Dương - Nghĩa Đạo</t>
  </si>
  <si>
    <t>XN Tam Thiên Mẫu</t>
  </si>
  <si>
    <t>Đội 2 - XN TT Mẫu</t>
  </si>
  <si>
    <t>Đội 3 - XN TT Mẫu</t>
  </si>
  <si>
    <t>Đội 4 - XN TT Mẫu</t>
  </si>
  <si>
    <t>Ngọc Trì -Bình Định</t>
  </si>
  <si>
    <t>Trạm bơm Bờ Định</t>
  </si>
  <si>
    <t>Đại Bái-Đại Bái</t>
  </si>
  <si>
    <t>Đoan Bái-Đại Bái</t>
  </si>
  <si>
    <t>Trung Thành-Đại Lai</t>
  </si>
  <si>
    <t>Phương Triện-Đại Lai</t>
  </si>
  <si>
    <t>Huề Đông-Đại Lai</t>
  </si>
  <si>
    <t>Đại Lai-Đại Lai</t>
  </si>
  <si>
    <t>Hiệp Sơn-Đông Cứu</t>
  </si>
  <si>
    <t>Đông Cao-Đông Cứu</t>
  </si>
  <si>
    <t>Cứu Sơn-Đông Cứu</t>
  </si>
  <si>
    <t>Bảo Tháp-Đông Cứu</t>
  </si>
  <si>
    <t>Hữu Ái-Giang Sơn</t>
  </si>
  <si>
    <t>TB Du Tràng</t>
  </si>
  <si>
    <t>Du Tràng-Giang Sơn</t>
  </si>
  <si>
    <t xml:space="preserve">An Quang-Lãng Ngâm </t>
  </si>
  <si>
    <t>Ngăm Mạc-Lãng Ngâm</t>
  </si>
  <si>
    <t>Hương Triện-Nhân Thắng</t>
  </si>
  <si>
    <t>Cầu Đào-Nhân Thắng</t>
  </si>
  <si>
    <t>Cẩm Xá-Nhân Thắng</t>
  </si>
  <si>
    <t>Khoái Khê-Nhân Thắng</t>
  </si>
  <si>
    <t xml:space="preserve">Quỳnh Bội-Quỳnh Phú </t>
  </si>
  <si>
    <t>Quỳnh Bội-Quỳnh Phú</t>
  </si>
  <si>
    <t xml:space="preserve">Lương Pháp-Quỳnh Phú </t>
  </si>
  <si>
    <t>Thủ Pháp-Quỳnh Phú</t>
  </si>
  <si>
    <t xml:space="preserve">Thủ Pháp-Quỳnh Phú </t>
  </si>
  <si>
    <t>Ích Phú-Song Giang</t>
  </si>
  <si>
    <t>Lập Ái-Song Giang</t>
  </si>
  <si>
    <t>Vạn Ty-Thái Bảo</t>
  </si>
  <si>
    <t>Thiên Đức-Thái Bảo</t>
  </si>
  <si>
    <t>Bảo Ngọc-Thái Bảo</t>
  </si>
  <si>
    <t>Chính Thượng-Vạn Ninh</t>
  </si>
  <si>
    <t>Xuân Dương-Vạn Ninh</t>
  </si>
  <si>
    <t>Cao Thọ-Vạn Ninh</t>
  </si>
  <si>
    <t>Xuân Lai-Xuân Lai</t>
  </si>
  <si>
    <t>Mỹ Thôn-Xuân Lai</t>
  </si>
  <si>
    <t>Định Cương-Xuân Lai</t>
  </si>
  <si>
    <t>Ngô Thôn-Xuân Lai</t>
  </si>
  <si>
    <t>Vàng Thôn-Xuân Lai</t>
  </si>
  <si>
    <t>Phúc Lai-Xuân Lai</t>
  </si>
  <si>
    <t>Phú Thọ-Xuân Lai</t>
  </si>
  <si>
    <t>Đông Bình-TT Gia Bình</t>
  </si>
  <si>
    <t>Phú Ninh-TT Gia Bình</t>
  </si>
  <si>
    <t>Song Quỳnh-TT Gia Bình</t>
  </si>
  <si>
    <t>Thượng Trì - Hoài Thượng</t>
  </si>
  <si>
    <t>P.II</t>
  </si>
  <si>
    <t>Thị trấn Như Quỳnh</t>
  </si>
  <si>
    <t>Trạm bơm Như Quỳnh cũ</t>
  </si>
  <si>
    <t>Trạm bơm Như Quỳnh mới</t>
  </si>
  <si>
    <t>Trạm bơm Song Liễu</t>
  </si>
  <si>
    <t>Trạm bơm Ngũ Thái</t>
  </si>
  <si>
    <t>Trạm bơm Đại Tự</t>
  </si>
  <si>
    <t>Trạm bơm Nguyệt Đức</t>
  </si>
  <si>
    <t>Trạm bơm Cửu Yên</t>
  </si>
  <si>
    <t>Trạm bơm Đại Đồng Thành</t>
  </si>
  <si>
    <t>Trạm bơm Cầu Đo</t>
  </si>
  <si>
    <t>Trạm bơm  Phú Mỹ</t>
  </si>
  <si>
    <t>Trạm bơm Mão Điền</t>
  </si>
  <si>
    <t>Trạm bơm Nghi Khúc</t>
  </si>
  <si>
    <t>Trạm bơm Sông Khoai</t>
  </si>
  <si>
    <t>Trạm bơm Môn Quảng</t>
  </si>
  <si>
    <t>Trạm bơm Cầu Sải</t>
  </si>
  <si>
    <t>Trạm bơm Ngọc Xuyên</t>
  </si>
  <si>
    <t>Trạm bơm Song Giang</t>
  </si>
  <si>
    <t>Trạm bơm Giang Sơn</t>
  </si>
  <si>
    <t>Trạm bơm Nhân Thắng</t>
  </si>
  <si>
    <t>Trạm bơm Cầu Móng</t>
  </si>
  <si>
    <t>Trạm bơm Bãi 2 Gia Phú</t>
  </si>
  <si>
    <t>Trạm bơm Gia Phú</t>
  </si>
  <si>
    <t>Trạm bơm Vạn Ninh</t>
  </si>
  <si>
    <t>Trạm bơm Kênh Vàng I</t>
  </si>
  <si>
    <t>Trạm bơm Kênh Vàng II</t>
  </si>
  <si>
    <t>Trạm bơm Kênh Vàng III</t>
  </si>
  <si>
    <t>Trạm bơm Minh Tân</t>
  </si>
  <si>
    <t>Trạm bơm Văn Thai</t>
  </si>
  <si>
    <t>Trạm bơm Văn Dương 1</t>
  </si>
  <si>
    <t>Trạm bơm Văn Dương 2</t>
  </si>
  <si>
    <t>Văn Lâm, Hưng Yên</t>
  </si>
  <si>
    <t>Trung Kênh</t>
  </si>
  <si>
    <t>Văn Dương</t>
  </si>
  <si>
    <t>Văn Thai</t>
  </si>
  <si>
    <t>Bình Dương</t>
  </si>
  <si>
    <t>Thị trấn Đông Bình</t>
  </si>
  <si>
    <t>Tiêu 
(ha)</t>
  </si>
  <si>
    <t>Tưới 
(ha)</t>
  </si>
  <si>
    <t xml:space="preserve">Kênh Bắc </t>
  </si>
  <si>
    <t>Kênh cấp I</t>
  </si>
  <si>
    <t>TB Ải</t>
  </si>
  <si>
    <t>Sông Cầu Diệc</t>
  </si>
  <si>
    <t>Kênh bắc</t>
  </si>
  <si>
    <t>Sông móng</t>
  </si>
  <si>
    <t>Mương cấp 1</t>
  </si>
  <si>
    <t>TB Gia Phú 1</t>
  </si>
  <si>
    <t>TB số 1</t>
  </si>
  <si>
    <t xml:space="preserve">Kênh trạm bơm Thủ Pháp 1 </t>
  </si>
  <si>
    <t>Kênh trạm bơm Thủ Pháp 2</t>
  </si>
  <si>
    <t>Kênh tưới trạm bơm Bơm</t>
  </si>
  <si>
    <t xml:space="preserve">Kênh tưới Đồng Gióng </t>
  </si>
  <si>
    <t>Kênh B31 - Đồng Mỏ</t>
  </si>
  <si>
    <t>Kênh tưới B40a - Đống Lủi</t>
  </si>
  <si>
    <t>Kênh tưới B40b - Đống Vang</t>
  </si>
  <si>
    <t>Kênh tưới B40b - Cửa Trường</t>
  </si>
  <si>
    <t>Kênh tưới vượt cấp Trung Thành - Dộc</t>
  </si>
  <si>
    <t>Kênh B37</t>
  </si>
  <si>
    <t>Kênh trạm bơm Hương La nhánh Tay</t>
  </si>
  <si>
    <t>Kênh tưới trạm bơm Hương La nhánh Đông</t>
  </si>
  <si>
    <t>Kênh C xứ Đồng Ré</t>
  </si>
  <si>
    <t>Kênh B xứ Đồng Con Voi</t>
  </si>
  <si>
    <t>Kênh A xứ Đồng Thần Nông</t>
  </si>
  <si>
    <t>Kênh D xứ Đồng Rai</t>
  </si>
  <si>
    <t>Kênh A xứ Đồng Cây Sòi</t>
  </si>
  <si>
    <t>Kênh B xứ Đồng Đồng Đỗ</t>
  </si>
  <si>
    <t>Kênh C xứ Đồng Cửa Nghè</t>
  </si>
  <si>
    <t>Kênh A xứ Đồng Đống Trục</t>
  </si>
  <si>
    <t>Kênh A xứ Đồng Đống Út</t>
  </si>
  <si>
    <t>Kênh A xứ Đồng Sau Khọ</t>
  </si>
  <si>
    <t>Kênh D xứ Đồng Đông Phe</t>
  </si>
  <si>
    <t>Kênh A xứ Đồng Sau Làng</t>
  </si>
  <si>
    <t>Kênh B xứ Đồng Trước Làng</t>
  </si>
  <si>
    <t>Kênh C xứ Đồng Cửa Quán</t>
  </si>
  <si>
    <t>Kênh D xứ Đồng Trào Mào</t>
  </si>
  <si>
    <t>Kênh A xứ Đồng Bưởi</t>
  </si>
  <si>
    <t>Kênh B xứ Đồng Muống</t>
  </si>
  <si>
    <t>Kênh C xứ Đồng Cửa Chùa</t>
  </si>
  <si>
    <t>Kênh D xứ Đồng Đỗ</t>
  </si>
  <si>
    <t>Kênh A xứ Đồng Ré</t>
  </si>
  <si>
    <t>Kênh B xứ Đồng Bưởi</t>
  </si>
  <si>
    <t>Kênh C xứ Đồng Quân</t>
  </si>
  <si>
    <t>Kênh C xứ Đồng trong Đống</t>
  </si>
  <si>
    <t>Kênh D xứ Đồng Con Chó</t>
  </si>
  <si>
    <t>Kênh A xứ Đồng Cửa Điếm</t>
  </si>
  <si>
    <t>Cứu Sơn, Yên Việt</t>
  </si>
  <si>
    <t>Trong đồng</t>
  </si>
  <si>
    <t>Trong đồng + Sông móng</t>
  </si>
  <si>
    <t>Sông Thứa + Trong đồng</t>
  </si>
  <si>
    <t>Sông Móng + trong đồng</t>
  </si>
  <si>
    <t>Kênh tiêu Vườn Trên - Ao Con</t>
  </si>
  <si>
    <t>Kênh tiêu Cầu Lầy - Cầu Cả</t>
  </si>
  <si>
    <t>Kênh tiêu Cầu  lầy - Cửa Đống</t>
  </si>
  <si>
    <t>Kênh tiêu Lũy - Cột Nước Thấp</t>
  </si>
  <si>
    <t>Kênh tiêu vườn Thìu - Bến Dâu</t>
  </si>
  <si>
    <t>Kênh tiêu vườn Hồ - Bến Dâu</t>
  </si>
  <si>
    <t>Kênh tiêu Bờ Bối</t>
  </si>
  <si>
    <t>Kênh tiêu Bến Ngoài</t>
  </si>
  <si>
    <t>Kênh tiêu vườn Chen - Vườn Hồ</t>
  </si>
  <si>
    <t>Kênh tiêu Ao trẻo - Đi Con Ngựa</t>
  </si>
  <si>
    <t>Kênh tiêu Đống Triền, cầu Liệu, làng - Cầu Tu</t>
  </si>
  <si>
    <t>Sông cầu tu</t>
  </si>
  <si>
    <t>N19</t>
  </si>
  <si>
    <t>N29</t>
  </si>
  <si>
    <t>Kênh tiêu từ Làng ra kênh Bắc</t>
  </si>
  <si>
    <t>TB Kênh Vàng</t>
  </si>
  <si>
    <t>TB Gia Phú 2</t>
  </si>
  <si>
    <t>Sông Răm</t>
  </si>
  <si>
    <t>Kênh Vàng</t>
  </si>
  <si>
    <t>Kênh tiêu Mả Lẫm</t>
  </si>
  <si>
    <t>Trạm bơm Đồng Lái</t>
  </si>
  <si>
    <t>Cổ Thiết, Giang Sơn</t>
  </si>
  <si>
    <t>Hữu Ái, Giang Sơn</t>
  </si>
  <si>
    <t>Trạm bơm Bảo Tháp</t>
  </si>
  <si>
    <t>Trạm bơm Đại Lai II</t>
  </si>
  <si>
    <t>Trạm bơm Đại Lai I</t>
  </si>
  <si>
    <t>Trạm bơm Huề Đông II</t>
  </si>
  <si>
    <t>Trạm bơm Huề Đông I</t>
  </si>
  <si>
    <t>Trạm bơm Phương Triện 3</t>
  </si>
  <si>
    <t>Trạm bơm Trung Thành1</t>
  </si>
  <si>
    <t>Trạm bơm Đồng Đất</t>
  </si>
  <si>
    <t>Trạm bơm  Đại Bái II</t>
  </si>
  <si>
    <t>Trạm bơm Đại Bái I</t>
  </si>
  <si>
    <t>Trạm bơm Nhân Thắng I</t>
  </si>
  <si>
    <t>Trạm bơm Nhân Thắng II</t>
  </si>
  <si>
    <t>Trạm bơm Quỳnh Bội I</t>
  </si>
  <si>
    <t>Trạm bơm Quỳnh Bội II</t>
  </si>
  <si>
    <t>Trạm bơm Thủ Pháp I</t>
  </si>
  <si>
    <t>Trạm bơm Thủ Pháp II</t>
  </si>
  <si>
    <t>Trạm bơm Ích Phú</t>
  </si>
  <si>
    <t>Trạm bơm Bảo Ngọc</t>
  </si>
  <si>
    <t>Trạm bơm Tiểu Than 1</t>
  </si>
  <si>
    <t>Trạm bơm Mỹ Thôn I</t>
  </si>
  <si>
    <t>Trạm bơm Mỹ Thôn II</t>
  </si>
  <si>
    <t>Trạm bơm Định Cương</t>
  </si>
  <si>
    <t>Trạm bơm Phú Thọ I</t>
  </si>
  <si>
    <t>Trạm bơm Định Mỗ I</t>
  </si>
  <si>
    <t>Trạm bơm Đông Bình</t>
  </si>
  <si>
    <t>Trạm bơm Song Quỳnh</t>
  </si>
  <si>
    <t>Trạm bơm Văn Than</t>
  </si>
  <si>
    <t>Trạm bơm Mỹ Lộc 3</t>
  </si>
  <si>
    <t>Trạm bơm Đông Miếu 1</t>
  </si>
  <si>
    <t>Trạm bơm Đông Miếu 2</t>
  </si>
  <si>
    <t>Trạm bơm Đại Mão 1</t>
  </si>
  <si>
    <t>Trạm bơm Đại Mão 2</t>
  </si>
  <si>
    <t>Trạm bơm Tưới Bình Cầu</t>
  </si>
  <si>
    <t>Trạm bơm Thượng Ngọ</t>
  </si>
  <si>
    <t>Ngọc Xuyên, Đại Bái</t>
  </si>
  <si>
    <t>Trạm bơm Tiểu Than 2</t>
  </si>
  <si>
    <t>Đông Miếu, xã Hoài Thượng</t>
  </si>
  <si>
    <t>Đại Mão, xã Hoài Thượng</t>
  </si>
  <si>
    <t>Xã Hoài Thượng</t>
  </si>
  <si>
    <t xml:space="preserve">Phú Hòa, Quỳnh Phú </t>
  </si>
  <si>
    <t>Phú Lương, Bình Định</t>
  </si>
  <si>
    <t>Lâm Thao, Bình Định</t>
  </si>
  <si>
    <t>Trừng Xá, Phú Hòa</t>
  </si>
  <si>
    <t>Sông Bùi rồi tiêu ra sông Thái Bình</t>
  </si>
  <si>
    <t>TT. Thứa, Phú Lương, Trung Chính</t>
  </si>
  <si>
    <t>Phú Hòa, Trung Chính</t>
  </si>
  <si>
    <t>Trừng Xá, Lai Hạ</t>
  </si>
  <si>
    <t>Trung Chính, Mỹ Hương, An Thịnh</t>
  </si>
  <si>
    <t>Sông Nhị Trai  (Sông Cỏ)</t>
  </si>
  <si>
    <t>TT, Thứa, Quảng Phú, Bình Định</t>
  </si>
  <si>
    <t>Kênh tiêu  trạm bơm Văn Dương II</t>
  </si>
  <si>
    <t>Đại Bái, Lãng Ngâm</t>
  </si>
  <si>
    <t>Thái bảo, Vạn Ninh, Bình Dương</t>
  </si>
  <si>
    <t>Đông Cứu, Xuân Lai, Quỳnh Phú</t>
  </si>
  <si>
    <t>Đông Cứu, Đại Bái, Lãng Ngâm</t>
  </si>
  <si>
    <t>Thái bảo, Đại lai, Nhân Thắng</t>
  </si>
  <si>
    <t>Giang sơn, Song Giang</t>
  </si>
  <si>
    <t>TT, Hồ, Trạm Lộ, An Bình</t>
  </si>
  <si>
    <t>Trạm bơm Nghĩa Đạo tiêu ra Bắc Hưng Hải</t>
  </si>
  <si>
    <t>Trạm lộ, Nghĩa Đạo, Nông Trường</t>
  </si>
  <si>
    <t>Sông Đông Côi - ĐQB</t>
  </si>
  <si>
    <t>Theo ĐT của trạm bơm Đại Đồng Thành</t>
  </si>
  <si>
    <t>Ninh Xá, Nghĩa Đạo, Việt Hưng - Hưng Yên</t>
  </si>
  <si>
    <t>Mão Điền, Hoài Thượng, Lãng Ngâm</t>
  </si>
  <si>
    <t>Lệ Chi, Trí Quả</t>
  </si>
  <si>
    <t>Xuân Lâm, Song Liễu</t>
  </si>
  <si>
    <t>Sông Dâu - Đình Dù</t>
  </si>
  <si>
    <t>Gia Bình, Lương Tài</t>
  </si>
  <si>
    <t>Thuận Thành, Gia Bình, Lương Tài</t>
  </si>
  <si>
    <t>TT. Gia Bình, Quỳnh Phú</t>
  </si>
  <si>
    <t>Kênh tưới Nhánh 2 Cống Đá</t>
  </si>
  <si>
    <t>TB Cống Đá</t>
  </si>
  <si>
    <t xml:space="preserve">Kênh tưới Nhánh 7 liên thôn Thọ Trai </t>
  </si>
  <si>
    <t xml:space="preserve">Kênh tưới Nhánh 3 Đống Sành </t>
  </si>
  <si>
    <t xml:space="preserve">Nhánh 5 Mái Cháy </t>
  </si>
  <si>
    <t xml:space="preserve">Kênh tưới Nhánh 1 Cống Đá </t>
  </si>
  <si>
    <t xml:space="preserve">Nhánh 6 Chuông Dài </t>
  </si>
  <si>
    <t xml:space="preserve">Kênh tưới Nhánh 4  liên thôn Thọ Trai </t>
  </si>
  <si>
    <t>Kênh quanh Núi Bà Rùa</t>
  </si>
  <si>
    <t>Kênh tưới trạm bơm Đê Ngang</t>
  </si>
  <si>
    <t>Kênh đám mạ Cây Si</t>
  </si>
  <si>
    <t>Kênh đồng Giữa</t>
  </si>
  <si>
    <t>Kênh đồng Vỡ</t>
  </si>
  <si>
    <t>Kênh Vường Sư</t>
  </si>
  <si>
    <t>Kênh Rau Xanh</t>
  </si>
  <si>
    <t>Kênh Quốc Phòng</t>
  </si>
  <si>
    <t>Kênh Mã Vườn</t>
  </si>
  <si>
    <t>Kênh Đồng Riềng</t>
  </si>
  <si>
    <t>Kênh Đường Ra</t>
  </si>
  <si>
    <t>Kênh Ao Vối</t>
  </si>
  <si>
    <t>Kênh Đất Cát</t>
  </si>
  <si>
    <t>Kênh Cửa Hàng</t>
  </si>
  <si>
    <t>Kênh Đầu Núi</t>
  </si>
  <si>
    <t>Kênh trạm bơm Tràng Cơm</t>
  </si>
  <si>
    <t>Kênh Hàng Cơm</t>
  </si>
  <si>
    <t>Kênh trạm bơm Đoàn Kết</t>
  </si>
  <si>
    <t>Kênh Đất Đỏ</t>
  </si>
  <si>
    <t>Kênh đồng Sói</t>
  </si>
  <si>
    <t>Kênh Sau Núi</t>
  </si>
  <si>
    <t>Kênh trạm bơm An trạch (ngoài sông )</t>
  </si>
  <si>
    <t>Kênh Bồ Hòn</t>
  </si>
  <si>
    <t>Kênh Quanh Núi</t>
  </si>
  <si>
    <t>Kênh Sườn Đê</t>
  </si>
  <si>
    <t>Kênh Bãi Quýt</t>
  </si>
  <si>
    <t>Kênh Cửa Trại</t>
  </si>
  <si>
    <t>Kênh Nền Đình</t>
  </si>
  <si>
    <t>Kênh Đọ Ngoài</t>
  </si>
  <si>
    <t>Kênh dưới làng, đồng Chưa</t>
  </si>
  <si>
    <t>Kênh đồng trưa, đồng Tôm</t>
  </si>
  <si>
    <t>Kênh đồng Củng, đồng Đò</t>
  </si>
  <si>
    <t>Kênh cầu Dừa bờ Hòn</t>
  </si>
  <si>
    <t>Kênh đồng Muộn Đọ Trong</t>
  </si>
  <si>
    <t>Kênh trạm bơm Thịnh Lai</t>
  </si>
  <si>
    <t>Kênh Cửa Lang K0+900</t>
  </si>
  <si>
    <t>Kênh Rìa Làng K0+600</t>
  </si>
  <si>
    <t>Kênh đồng Vân Phả Lại K0+400</t>
  </si>
  <si>
    <t>Kênh đám Mạ K0+400</t>
  </si>
  <si>
    <t>Kênh đồng Vân K0+50</t>
  </si>
  <si>
    <t>Kênh Sốc Bông</t>
  </si>
  <si>
    <t>Kênh con Ngựa</t>
  </si>
  <si>
    <t>Kênh đám Mạ</t>
  </si>
  <si>
    <t>Kênh Đê Trễ</t>
  </si>
  <si>
    <t>Kênh Bãi ép, cầu Dừa</t>
  </si>
  <si>
    <t>Kênh Rộc Sau</t>
  </si>
  <si>
    <t>Kênh Giang Nam, Sau Làng</t>
  </si>
  <si>
    <t xml:space="preserve">Nhiệm
 vụ
</t>
  </si>
  <si>
    <t>Kênh tưới Ao La</t>
  </si>
  <si>
    <t>Kênh N9 và sông Móng</t>
  </si>
  <si>
    <t>Tiêu Xá</t>
  </si>
  <si>
    <t>Trunh Thành</t>
  </si>
  <si>
    <t>Thôn Đìa</t>
  </si>
  <si>
    <t>Thôn Bùng</t>
  </si>
  <si>
    <t>Tiểu Than, Thọ Ninh</t>
  </si>
  <si>
    <t>Kênh, Than</t>
  </si>
  <si>
    <t>Thôn Gốm</t>
  </si>
  <si>
    <t>Thôn Lớ</t>
  </si>
  <si>
    <t>Phương Xá, Phương Thanh</t>
  </si>
  <si>
    <t>Phú Trên, Duyện Dương, Phương Mới</t>
  </si>
  <si>
    <t>Duyện Dương, Mỹ Duệ</t>
  </si>
  <si>
    <t>Song Hồ, Thị Trấn Hồ</t>
  </si>
  <si>
    <t>Đạo Tú, Đông Khê</t>
  </si>
  <si>
    <t>Đạo Tú, Tú Tháp</t>
  </si>
  <si>
    <t>Nghĩa Hương + An Mỹ</t>
  </si>
  <si>
    <t>My Xuyên, An Mỹ, Nghĩa Hương</t>
  </si>
  <si>
    <t xml:space="preserve">Cáp Trên </t>
  </si>
  <si>
    <t xml:space="preserve">Cáp Trại </t>
  </si>
  <si>
    <t>Quan Kênh</t>
  </si>
  <si>
    <t>Hoàng Kênh</t>
  </si>
  <si>
    <t>Thận trai, Hương Trai, Đạm Trai, An Cường</t>
  </si>
  <si>
    <t>Thận Trai, Đạm Trai, An Cường</t>
  </si>
  <si>
    <t>Đào Xuyên</t>
  </si>
  <si>
    <t xml:space="preserve">Tuần La </t>
  </si>
  <si>
    <t xml:space="preserve">Nghĩa La </t>
  </si>
  <si>
    <t>Lai Đông 3</t>
  </si>
  <si>
    <t>Lai Đông 4</t>
  </si>
  <si>
    <t>Lai Đông 5</t>
  </si>
  <si>
    <t xml:space="preserve">Đồng Khởi I </t>
  </si>
  <si>
    <t>Đồng Khởi I q</t>
  </si>
  <si>
    <t>Giàng, Bùi</t>
  </si>
  <si>
    <t>Kênh kỹ thuật Gạc lấy nước TB Nhan Thắng</t>
  </si>
  <si>
    <t>Kênh đồng Ngò lấy nước TB Nhân Thắng</t>
  </si>
  <si>
    <t>Kênh cứng TB Nhân Thắng -Đồng Ngô</t>
  </si>
  <si>
    <t>Kênh cứng TB Nhân Thắng - Chăn Nuôi</t>
  </si>
  <si>
    <t>Kênh TB Hương Triện 2 - Đường Chiến</t>
  </si>
  <si>
    <t>Kênh TB bươm Đồng Bùng (Thiên Đức 2)</t>
  </si>
  <si>
    <t>Kênh tB bơm Huề 2 lấy nước từ kênh Bắc</t>
  </si>
  <si>
    <t>TB Bến đò Hữu Ái, Ải</t>
  </si>
  <si>
    <t>Kênh Bắc, tiêu N9</t>
  </si>
  <si>
    <t>Kênh Bắc, tiêu N10</t>
  </si>
  <si>
    <t>Kênh Bắc, tiêu N11</t>
  </si>
  <si>
    <t>Kênh Bắc, tiêu N12</t>
  </si>
  <si>
    <t>Kênh bắc, sông Cầu Tu</t>
  </si>
  <si>
    <t>Trạm bơm Gia Phú 1</t>
  </si>
  <si>
    <t xml:space="preserve">Kênh vượt cấp Cáp Hạ </t>
  </si>
  <si>
    <t>Kênh tiêu từ TB Vạn An đến Gốc Táo</t>
  </si>
  <si>
    <t>Kênh tiêu TB Trung Nghĩa đến Cầu Tre</t>
  </si>
  <si>
    <t>Kênh tiêu TBTrung Nghĩa đến thôn Đông Mai</t>
  </si>
  <si>
    <r>
      <t xml:space="preserve">Kênh đồng Trong đất đỏ </t>
    </r>
    <r>
      <rPr>
        <sz val="12"/>
        <rFont val="Calibri"/>
        <family val="2"/>
      </rPr>
      <t>÷</t>
    </r>
    <r>
      <rPr>
        <sz val="12"/>
        <rFont val="Times New Roman"/>
        <family val="1"/>
      </rPr>
      <t xml:space="preserve"> TB Đầu Làng</t>
    </r>
  </si>
  <si>
    <t>Văn Than - Cao Đức</t>
  </si>
  <si>
    <t xml:space="preserve">Công trình trạm bơm thuộc hệ thống Bắc Đuống </t>
  </si>
  <si>
    <t xml:space="preserve">Công trình trạm bơm thuộc hệ thống Nam Đuống </t>
  </si>
  <si>
    <t>Trạm bơm Văn Ngoài 1</t>
  </si>
  <si>
    <t>Trạm bơm Văn Ngoài 2</t>
  </si>
  <si>
    <t>Trạm bơm Phú Dưới (di động)</t>
  </si>
  <si>
    <t>1M290
1M290</t>
  </si>
  <si>
    <t>Trạm bơm Phượng Trì 1</t>
  </si>
  <si>
    <t>Trạm bơm Phượng Trì 2</t>
  </si>
  <si>
    <t>Trạm bơm Phượng Giáo 1</t>
  </si>
  <si>
    <t>Trạm bơm Phượng Giáo 3</t>
  </si>
  <si>
    <t>Thụy Mão (bãi ) tưới</t>
  </si>
  <si>
    <t>Thụy Mão (bãi ) tiêu</t>
  </si>
  <si>
    <t>Trạm bơm Đình Than</t>
  </si>
  <si>
    <t>Đình Than - Cao Đức</t>
  </si>
  <si>
    <t>Cơ động</t>
  </si>
  <si>
    <t>di động</t>
  </si>
  <si>
    <t>Kênh tiêu Đông Xuân Viên</t>
  </si>
  <si>
    <t>Công suất động cơ</t>
  </si>
  <si>
    <t>Kênh tưới N49</t>
  </si>
  <si>
    <t>Kênh dẫn bể hút TB Đông</t>
  </si>
  <si>
    <t>Kênh tưới TB Đông</t>
  </si>
  <si>
    <t>Kênh tưới TB Thi</t>
  </si>
  <si>
    <t>Kênh tưới TB Vân Xá (Thi Xá)</t>
  </si>
  <si>
    <t>Kênh tưới TB Phúc Lộc 1
(Ngoài sông)</t>
  </si>
  <si>
    <t>Kênh dẫn bể hút TB Cựu Tự</t>
  </si>
  <si>
    <t>Kênh tưới TB Cựu Tự</t>
  </si>
  <si>
    <t>Kênh tưới TB Phú Vân</t>
  </si>
  <si>
    <t>Kênh tưới TB Thịnh Lai</t>
  </si>
  <si>
    <t>Kênh tưới An Trạch (NS)</t>
  </si>
  <si>
    <t>kênh Nam</t>
  </si>
  <si>
    <t>Kênh tưới Trung Ngân</t>
  </si>
  <si>
    <t>Ngô Nội + Ngân Cầu</t>
  </si>
  <si>
    <t xml:space="preserve">Kênh 73a </t>
  </si>
  <si>
    <t>TTC, Yên Phụ</t>
  </si>
  <si>
    <t xml:space="preserve">Kênh dẫn  TB Cửa Nghè </t>
  </si>
  <si>
    <t>kết hợp</t>
  </si>
  <si>
    <t>Kênh dẫn TB Trên Đồng</t>
  </si>
  <si>
    <t>Kênh dẫn TB Đồng Hiên</t>
  </si>
  <si>
    <t>tiêu</t>
  </si>
  <si>
    <t>Kênh dẫn TB Cầu Đá</t>
  </si>
  <si>
    <t>Kênh dẫn TB Trục Đứng</t>
  </si>
  <si>
    <t>Kênh dẫn TB Đồng bầu</t>
  </si>
  <si>
    <t>Kênh dẫn TB  Nội Gạo</t>
  </si>
  <si>
    <t>Kênh dẫn TB đồng Sau (lương tân)</t>
  </si>
  <si>
    <t>Kênh dẫn TB Cổng Ngoài</t>
  </si>
  <si>
    <t>Kênh dẫn Tb cửa chùa</t>
  </si>
  <si>
    <t>Kênh dẫn TB Đoài</t>
  </si>
  <si>
    <t>Kênh dẫn TB Phù Lưu 1</t>
  </si>
  <si>
    <t>Kênh dẫn TB Phù Lưu 2</t>
  </si>
  <si>
    <t xml:space="preserve">Kênh dẫn TB Đồng Cẩu </t>
  </si>
  <si>
    <t>Kênh dẫn TB Tiên Trà</t>
  </si>
  <si>
    <t>Kênh dẫn TB sau làng</t>
  </si>
  <si>
    <t>Kênh dẫn TB Đồng Hươu</t>
  </si>
  <si>
    <t>Kênh dẫn TB Đầu Làng (đông tảo)</t>
  </si>
  <si>
    <t>Xã Thụy hòa</t>
  </si>
  <si>
    <t>Kênh dẫnTB Đồng Láng</t>
  </si>
  <si>
    <t>Kênh dẫnTB Sau Trường cấp III</t>
  </si>
  <si>
    <t>Kênh dẫn TB Đồng Chó</t>
  </si>
  <si>
    <t xml:space="preserve">Kênh dẫn TB Của Nghè </t>
  </si>
  <si>
    <t>Kênh dẫn TB Đống Mai</t>
  </si>
  <si>
    <t>Xã Dũng liệt</t>
  </si>
  <si>
    <t>Kênh dẫn TB Duối</t>
  </si>
  <si>
    <t>Kênh dẫn TB Ải  Ngoài Sông</t>
  </si>
  <si>
    <t>Kênh dẫn TB Bài Giang</t>
  </si>
  <si>
    <t>Kênh dẫn TB Vọng Lửa</t>
  </si>
  <si>
    <t xml:space="preserve">Kênh dẫnTB Nội Gạo </t>
  </si>
  <si>
    <t>Kênh dẫnTB Bờ Lạc (tiêu)</t>
  </si>
  <si>
    <t>Kênh dẫnTB Bờ Lạc sông (tưới)</t>
  </si>
  <si>
    <t>Kênh dẫnTB Phù Xá</t>
  </si>
  <si>
    <t>Kênh dẫnTB Quan Đình 2</t>
  </si>
  <si>
    <t>Kênh dẫn TB Quan Độ 1</t>
  </si>
  <si>
    <t>Kim Đôi 1 nối KĐ2</t>
  </si>
  <si>
    <t>Kênh tiêu TB Chợ Lãng (UBND Xã )</t>
  </si>
  <si>
    <t>Kênh tiêu An Trạch ( Tiêu bãi rác)</t>
  </si>
  <si>
    <t>Kênh tiêu HL6</t>
  </si>
  <si>
    <t>Kênh tiêu V5 nhánh Đông Yên</t>
  </si>
  <si>
    <t>Kênh dẫn xả TB Phấn Động ra sông Cầu.</t>
  </si>
  <si>
    <t>Kênh dẫn xả TB Vọng Nguyệt ra sông Cầu.</t>
  </si>
  <si>
    <t>Kênh dẫn bể hút TB Phù Cầm (Ngoài sông)</t>
  </si>
  <si>
    <t>Kênh dẫn bể hút TB Thọ Đức (Ngoài sông)</t>
  </si>
  <si>
    <t>Kênh tiêu liên thông N3 - V8</t>
  </si>
  <si>
    <t xml:space="preserve">Kênh tưới trạm bơm Phù Cầm </t>
  </si>
  <si>
    <t>Kênh dẫn TB Đồng Ngọ</t>
  </si>
  <si>
    <t>Kênh tưới Cổng Trong, Đồng Sau</t>
  </si>
  <si>
    <t>Kênh tưới từ trạm bơm Vọng Nguyệt đến Bài Ngoài sông Cầu</t>
  </si>
  <si>
    <t>Kênh dẫn TB Ao Đàng (Dũng Liệt)</t>
  </si>
  <si>
    <t>Kênh tiêu V4</t>
  </si>
  <si>
    <t>Diện tích 
tưới/tiêu (ha)</t>
  </si>
  <si>
    <t>Kênh tiêu Đ.Thọ2</t>
  </si>
  <si>
    <t>Kênh tiêu V.Nguyệt</t>
  </si>
  <si>
    <t>Kênh tiêu Tây Nam P.Động</t>
  </si>
  <si>
    <t>Kênh tiêu bắc P.Động</t>
  </si>
  <si>
    <t>Kênh dẫn TB Đầu Làng (Đông Xá)</t>
  </si>
  <si>
    <t>Kênh dẫn TB Đầu Làng (Phong Nẫm)</t>
  </si>
  <si>
    <t>TB Tr.Nghĩa</t>
  </si>
  <si>
    <t>Kênh tiêu vạn An</t>
  </si>
  <si>
    <t>Sông NHK</t>
  </si>
  <si>
    <t>Kênh tiêu P.Động</t>
  </si>
  <si>
    <t>Kênh tiêu Nam P.Động</t>
  </si>
  <si>
    <t>Kênh tiêu Phù Yên-Chân lạc TB Phù Cầm</t>
  </si>
  <si>
    <t>TB Ải và Sông Cầu</t>
  </si>
  <si>
    <t>Kênh dẫn TB Trung Bạn - Đông Bích</t>
  </si>
  <si>
    <t>Kênh dẫn TB Đông Xuất</t>
  </si>
  <si>
    <t xml:space="preserve">Kênh dẫn TB Đồng Rồi </t>
  </si>
  <si>
    <t>Thành phố Từ Sơn</t>
  </si>
  <si>
    <t>Động cơ 55Kw</t>
  </si>
  <si>
    <t>Trạm bơm Cầu Bé</t>
  </si>
  <si>
    <t>Trạm bơm Núi Tròn</t>
  </si>
  <si>
    <t>Xuân Đình, xã Đại Xuân</t>
  </si>
  <si>
    <t>Liễn Hạ, xã Đại Xuân</t>
  </si>
  <si>
    <t>PHỤ LỤC 1: DANH MỤC CÔNG TRÌNH TRẠM BƠM UBND TỈNH QUẢN LÝ</t>
  </si>
  <si>
    <t>Nguồn nước 
tưới/tiêu</t>
  </si>
  <si>
    <t>(11)</t>
  </si>
  <si>
    <t>PHỤ LỤC 2: DANH MỤC CÔNG TRÌNH KÊNH MƯƠNG HỆ THỐNG BẮC ĐUỐNG UBND TỈNH QUẢN LÝ</t>
  </si>
  <si>
    <t>PHỤ LỤC 3: DANH MỤC CÔNG TRÌNH KÊNH MƯƠNG HỆ THỐNG NAM ĐUỐNG UBND TỈNH QUẢN LÝ</t>
  </si>
  <si>
    <t>PHỤ LỤC 4: DANH MỤC CÔNG TRÌNH KÊNH TƯỚI UBND CẤP HUYỆN QUẢN LÝ</t>
  </si>
  <si>
    <t>PHỤ LỤC 5: DANH MỤC CÔNG TRÌNH KÊNH TIÊU UBND CẤP HUYỆN QUẢN LÝ</t>
  </si>
  <si>
    <t>Kênh Bắc Trịnh Xá</t>
  </si>
  <si>
    <t>Kênh dẫn TB Cống Đá</t>
  </si>
  <si>
    <t>Kênh tưới TB Cổng Xóm (B2-7')</t>
  </si>
  <si>
    <t>Kênh dẫn TB Cầu Sủng</t>
  </si>
  <si>
    <t>Kênh Cống Thôn</t>
  </si>
  <si>
    <t>Kênh dẫn TB Bãi Ca</t>
  </si>
  <si>
    <t>Đền Đầm</t>
  </si>
  <si>
    <t>Kênh dẫn TB Nghĩa Trang</t>
  </si>
  <si>
    <t>Kênh dẫn TB Đồng Đền</t>
  </si>
  <si>
    <t>Kênh dẫn Lò Vôi</t>
  </si>
  <si>
    <t>Kênh dẫn Mả Nội</t>
  </si>
  <si>
    <t xml:space="preserve">Kênh dẫn Vườn Câu </t>
  </si>
  <si>
    <t>Tiêu Sơn (máy di động)</t>
  </si>
  <si>
    <t>Kênh dẫn Kim Bảng</t>
  </si>
  <si>
    <t>Kênh dẫn Mai Động</t>
  </si>
  <si>
    <t>Kênh tưới TB Cây Xanh</t>
  </si>
  <si>
    <t>Tiên Du</t>
  </si>
  <si>
    <t>Kênh dẫn  Ấp Vang</t>
  </si>
  <si>
    <t>Kênh dẫn  Bên Mả</t>
  </si>
  <si>
    <t>Kênh dẫn Xóm Trùng</t>
  </si>
  <si>
    <t>Kênh dẫnTB Cầu Vực</t>
  </si>
  <si>
    <t>Kênh dẫnTB Đông Đạo</t>
  </si>
  <si>
    <t>Kênh dẫn TB Cầu Cương</t>
  </si>
  <si>
    <t>Kênh dẫn TB Cổng Đông</t>
  </si>
  <si>
    <t>Kênh dẫn TB Cửa Đình</t>
  </si>
  <si>
    <t>Kênh dẫn TB Đồng Ngò</t>
  </si>
  <si>
    <t>Kênh dẫn TB Đồng Vĩnh</t>
  </si>
  <si>
    <t>Kênh dẫn TB Đồng Miễu</t>
  </si>
  <si>
    <t>Kênh dẫn TB Đồng Vỡ</t>
  </si>
  <si>
    <t>kênh dẫn TB Làng Móng</t>
  </si>
  <si>
    <t>Kênh dẫn TB Núi Đông 1</t>
  </si>
  <si>
    <t>Kênh dẫn TB Vân Khám (7 sào)</t>
  </si>
  <si>
    <t>Kênh dẫn TB Ngang Nguyễn</t>
  </si>
  <si>
    <t>Kênh dẫn TB Cầu Dù</t>
  </si>
  <si>
    <t>Kênh dẫn TB Hoài Thị</t>
  </si>
  <si>
    <t>Kênh dẫnTB Cầu Đá</t>
  </si>
  <si>
    <t>Kênh dẫn TB Lò Ngói</t>
  </si>
  <si>
    <t>Kênh dẫn TB Đồng Ré</t>
  </si>
  <si>
    <t>Kênh dẫn TB Máy Kéo</t>
  </si>
  <si>
    <t>Kênh dẫn TB Cổng Hồ (Chi Hồ)</t>
  </si>
  <si>
    <t>Kênh dẫn TB Nghĩa chỉ</t>
  </si>
  <si>
    <t>Kênh dẫnTB Hán Đà</t>
  </si>
  <si>
    <t>TB Thị Thôn</t>
  </si>
  <si>
    <t>Kênh dẫnTB Đồng Sau</t>
  </si>
  <si>
    <t>Kênh dẫn TB Đồng Trước</t>
  </si>
  <si>
    <t>Kênh dẫn TB An Động</t>
  </si>
  <si>
    <t>Kênh dẫn Trạm bơm Ngọc Đôi</t>
  </si>
  <si>
    <t>Phường Kim Chân</t>
  </si>
  <si>
    <t>Kênh dẫn Trạm bơm Vân Trại</t>
  </si>
  <si>
    <t>Kênh dẫn Trạm bơm Hai Vân</t>
  </si>
  <si>
    <t xml:space="preserve">Kênh dẫn Trạm bơm Núi Mè </t>
  </si>
  <si>
    <t>Kênh dẫn Trạm bơm Đồng Ré</t>
  </si>
  <si>
    <t>Kênh dẫnTrạm bơm Đồng Đồng</t>
  </si>
  <si>
    <t>Kênh dẫnTrạm bơm Quyết Tâm</t>
  </si>
  <si>
    <t>Kênh dẫnTrạm bơm Càn Sơn</t>
  </si>
  <si>
    <t>Kênh dẫnTrạm bơm Đồng Đanh</t>
  </si>
  <si>
    <t>Kênh dẫnTrạm bơm Ngô Khê</t>
  </si>
  <si>
    <t>Kênh dẫnTrạm bơm Đồng Nhân</t>
  </si>
  <si>
    <t>Cụm Xuân Viên</t>
  </si>
  <si>
    <t>Kênh dẫnTB Đồng Bãi</t>
  </si>
  <si>
    <t>Kênh dẫn Trạm bơm Đằng Đìa</t>
  </si>
  <si>
    <t>Kênh dẫn Trạm bơm Bờ Ông Cụ</t>
  </si>
  <si>
    <t>Kênh dẫn Trạm bơm Đồng Đường</t>
  </si>
  <si>
    <t>Kênh dẫn Trạm bơm Vườn Hoang</t>
  </si>
  <si>
    <t>Kênh dẫn Trạm bơm Đồng Mái</t>
  </si>
  <si>
    <t>Kênh dẫn Trạm bơm đồng Sau 1 tưới</t>
  </si>
  <si>
    <t>Kênh dẫn Trạm bơm đồng trong</t>
  </si>
  <si>
    <t>Kênh dẫn Trạm bơm Núi Rùa</t>
  </si>
  <si>
    <t>Phường Nam Sơn</t>
  </si>
  <si>
    <t>Kênh dẫn Trạm bơm Cống Tự</t>
  </si>
  <si>
    <t>Kênh dẫnTrạm bơm Cửa Nghè</t>
  </si>
  <si>
    <t>Kênh dẫn Trạm bơm Sơn Nam</t>
  </si>
  <si>
    <t>Kênh dẫn Trạm bơm Sơn Trung</t>
  </si>
  <si>
    <t>Kênh dẫn Trạm bơm Triều Thôn 1</t>
  </si>
  <si>
    <t>Kênh dẫn Trạm bơm Triều Thôn 2</t>
  </si>
  <si>
    <t>Kênh dẫn Trạm bơm Đông Dương</t>
  </si>
  <si>
    <t>Kênh dẫn Trạm bơm Trằm</t>
  </si>
  <si>
    <t>Kênh dẫn Trạm bơm Cửa Đình</t>
  </si>
  <si>
    <t>Kênh dẫn Trạm bơm Cầu Mưa</t>
  </si>
  <si>
    <t>Kênh dẫnTrạm bơm Áng Vồ ( Đồng Áng)</t>
  </si>
  <si>
    <t>Kênh dẫn Trạm bơm Đồng Phó</t>
  </si>
  <si>
    <t>Kênh dẫn Trạm bơm Đường Lải</t>
  </si>
  <si>
    <t>Kênh dẫn Trạm bơm Phương Lưu 2</t>
  </si>
  <si>
    <t>Kênh tiêu Bắc KCN Đại Đồng- Hoàn Sơn</t>
  </si>
  <si>
    <t>Kênh T11</t>
  </si>
  <si>
    <t>Đề nghị bổ sung</t>
  </si>
  <si>
    <t>Kênh tiêu cống ngách cầu trằm</t>
  </si>
  <si>
    <t>Kênh tiêu 3 xã</t>
  </si>
  <si>
    <t>TP.Bắc Ninh</t>
  </si>
  <si>
    <t>Kim Đôi</t>
  </si>
  <si>
    <t>Ghi chú</t>
  </si>
  <si>
    <t>S. Ngũ Huyện Khê</t>
  </si>
  <si>
    <t>Kênh TB Cầu Tó</t>
  </si>
  <si>
    <t>Kênh tưới TB Kiều Lương</t>
  </si>
  <si>
    <t>Sông Cầu, kênh Bắc</t>
  </si>
  <si>
    <t>Kênh tiêu HL2</t>
  </si>
  <si>
    <t>Kênh tiêu HL4</t>
  </si>
  <si>
    <t>8,8</t>
  </si>
  <si>
    <t>Kênh tiêu nội đồng</t>
  </si>
  <si>
    <t>Kênh tiêu T1 Phú Lâm</t>
  </si>
  <si>
    <t>Kênh tiêu Phú Lâm 2</t>
  </si>
  <si>
    <t>Kênh tiêu Nam KCN Đại Đồng-Hoàn Sơn</t>
  </si>
  <si>
    <t xml:space="preserve">Kênh tiêu sông Húc </t>
  </si>
  <si>
    <t>lấy nước từ kênh tiêu nội đồng, tiêu ra kênh N6</t>
  </si>
  <si>
    <t>kênh tiêu nội đồng</t>
  </si>
  <si>
    <t>kênh tiêu T12</t>
  </si>
  <si>
    <t>kênh tiêu T1 Tân Chi</t>
  </si>
  <si>
    <t>Kênh tưới nam chè</t>
  </si>
  <si>
    <t>kênh tiêu TQ5</t>
  </si>
  <si>
    <t>kênh tiêu Tào Khê</t>
  </si>
  <si>
    <t>Kênh T1 Phong Khê</t>
  </si>
  <si>
    <t>Kênh tiêu đường 16</t>
  </si>
  <si>
    <t>Sông Cầu (TB Gò Sành)</t>
  </si>
  <si>
    <t>Kênh nội đồng</t>
  </si>
  <si>
    <t>Hiền Lương 20</t>
  </si>
  <si>
    <t>Kênh tiêu Tào Khê</t>
  </si>
  <si>
    <t>Sông Ngũ Huyện Khê</t>
  </si>
  <si>
    <t>13,8</t>
  </si>
  <si>
    <t>4,1</t>
  </si>
  <si>
    <t>9,2</t>
  </si>
  <si>
    <t>Kênh tiêu 6 xã</t>
  </si>
  <si>
    <t>15,9</t>
  </si>
  <si>
    <t>Kênh dẫn Ao đình Tam Lư</t>
  </si>
  <si>
    <t>Kênh tiêu 2 cửa</t>
  </si>
  <si>
    <t>Lấy nước trực tiếp kênh tiêu Kim Đôi</t>
  </si>
  <si>
    <t>Bể hút TB Ngô Khê, sông Ngũ Huyện Khê</t>
  </si>
  <si>
    <t>Kênh đông xuân viên</t>
  </si>
  <si>
    <t>Kênh tây Hữu Chấp</t>
  </si>
  <si>
    <t>Kênh nhánh đập Vân đi Kênh Nam</t>
  </si>
  <si>
    <t>Kênh Hiền Lương 18</t>
  </si>
  <si>
    <t>TB tiêu ra Tào khê</t>
  </si>
  <si>
    <t>Kênh nhánh: Kênh tưới T7, kênh tiêu KĐ2</t>
  </si>
  <si>
    <t>Kênh tưới H1, kênh nhánh kênh H1</t>
  </si>
  <si>
    <t>Trạm bơm Hoài Thượng</t>
  </si>
  <si>
    <t>Trạm bơm Nghi An</t>
  </si>
  <si>
    <t>21,2</t>
  </si>
  <si>
    <t>20,1</t>
  </si>
  <si>
    <t>21,96</t>
  </si>
  <si>
    <t>22,9</t>
  </si>
  <si>
    <t>53,97</t>
  </si>
  <si>
    <t>86,2</t>
  </si>
  <si>
    <t>121,1</t>
  </si>
  <si>
    <t>10,8</t>
  </si>
  <si>
    <t>9,7</t>
  </si>
  <si>
    <t>112,1</t>
  </si>
  <si>
    <t>81,6</t>
  </si>
  <si>
    <t>23,2</t>
  </si>
  <si>
    <t>73,08</t>
  </si>
  <si>
    <t>32,65</t>
  </si>
  <si>
    <t>112,31</t>
  </si>
  <si>
    <t>Trạm bơm Dư Phú 1</t>
  </si>
  <si>
    <t>Trạm bơm Dư Phú 2</t>
  </si>
  <si>
    <t>Trạm bơm Đồng Lâm 1</t>
  </si>
  <si>
    <t>Trạm bơm Đồng Lâm 2</t>
  </si>
  <si>
    <t>6,4</t>
  </si>
  <si>
    <t>87,28</t>
  </si>
  <si>
    <t>24,5</t>
  </si>
  <si>
    <t>62,4</t>
  </si>
  <si>
    <t>23,36</t>
  </si>
  <si>
    <t>Trạm bơm Kim Tháp</t>
  </si>
  <si>
    <t>Kim Tháp - Nguyệt Đức</t>
  </si>
  <si>
    <t>25,4</t>
  </si>
  <si>
    <t>72,2</t>
  </si>
  <si>
    <t>Trạm bơm Đoan Bái (Cầu Diệp)</t>
  </si>
  <si>
    <t>Kênh tưới TB Hoài Thượng</t>
  </si>
  <si>
    <t>Tưới/
Tiêu</t>
  </si>
  <si>
    <t>100,4/
70</t>
  </si>
  <si>
    <t>Chuyển từ địa phương</t>
  </si>
  <si>
    <t>Kênh tưới TB Bình Cầu</t>
  </si>
  <si>
    <t>Thôn Bình Cầu xã Hoài Thượng</t>
  </si>
  <si>
    <t>Kênh tưới TB Liễu Lâm</t>
  </si>
  <si>
    <t>Thôn Liễu Lâm xã Song Liễu</t>
  </si>
  <si>
    <t>Thôn Thư Đôi xã Nguyệt Đức</t>
  </si>
  <si>
    <t>Thôn Ngọc Khám xã Gia Đông</t>
  </si>
  <si>
    <t>Kênh tưới TB Gia Phú</t>
  </si>
  <si>
    <t>Thôn Gia Phú, xã Quảng Phú</t>
  </si>
  <si>
    <t>Xã Thái Bảo, Vạn Ninh, Cao Đức</t>
  </si>
  <si>
    <t>Kênh tưới B23</t>
  </si>
  <si>
    <t>Thôn Ngọc Tỉnh</t>
  </si>
  <si>
    <t>Kênh tưới B25b</t>
  </si>
  <si>
    <t>Thôn Yên Việt, Cứu Sơn</t>
  </si>
  <si>
    <t>Thôn Nghĩa Thắng, Đông Cao</t>
  </si>
  <si>
    <t>Thôn Xuân Lai</t>
  </si>
  <si>
    <t>Thôn Trại Huề</t>
  </si>
  <si>
    <t>Kênh tưới B50</t>
  </si>
  <si>
    <t>Thôn Xuân Dương, Chính Thượng</t>
  </si>
  <si>
    <t>50,75/
50,72</t>
  </si>
  <si>
    <t>Thôn Lập Ái, Du Tràng</t>
  </si>
  <si>
    <t>Kênh trạm bơm Đoan Bái</t>
  </si>
  <si>
    <t>Thôn Đoan Bái, xã Đại Bái</t>
  </si>
  <si>
    <t>Kênh trạm bơm Dộc Vó</t>
  </si>
  <si>
    <t>Thôn Dộc Vó xã Quảng Phú</t>
  </si>
  <si>
    <t>Kênh trạm bơm Mỹ Thôn 1</t>
  </si>
  <si>
    <t>Thôn Mỹ Thôn xã Xuân Lai</t>
  </si>
  <si>
    <t>Thôn Phương Độ Xã Bình Dương</t>
  </si>
  <si>
    <t>Thôn Ích Phú xã Quỳnh Phú</t>
  </si>
  <si>
    <t>Kênh trạm bơm Du Tràng</t>
  </si>
  <si>
    <t>Thôn Du Tràng xã Giang Sơn</t>
  </si>
  <si>
    <t>Kênh trạm bơm Cao Thọ</t>
  </si>
  <si>
    <t>Thôn Cao Thọ xã Cao Đức</t>
  </si>
  <si>
    <t>Kênh Môn Quảng- Giang Sơn</t>
  </si>
  <si>
    <t>Xã Song Giang và Giang Sơn</t>
  </si>
  <si>
    <t>Kênh tưới B68</t>
  </si>
  <si>
    <t>Kênh tưới B70</t>
  </si>
  <si>
    <t>Kênh tưới trạm bơm Mỹ Hương 3</t>
  </si>
  <si>
    <t>Kênh tưới Nam trạm bơm Ấp Ngoài</t>
  </si>
  <si>
    <t>Hợp tác xã Trung Phú, xã Trung Chính</t>
  </si>
  <si>
    <t>Hợp tác xã Ngọc Thượng, xã Phú Hòa</t>
  </si>
  <si>
    <t>Hợp tác xã Bà Khê,Xã Phú Hòa</t>
  </si>
  <si>
    <t>Hợp tác xã Tỳ Điện,Xã Phú Hòa</t>
  </si>
  <si>
    <t>Kênh tiêu chính TB Nghi An</t>
  </si>
  <si>
    <t>Nông trường Nghi An</t>
  </si>
  <si>
    <t>Kênh tiêu TB Bãi 2 Gia Phú</t>
  </si>
  <si>
    <t>Xã Lương Phú</t>
  </si>
  <si>
    <t>Xã Trung Kênh</t>
  </si>
  <si>
    <t>01 động cơ 15 Kw/h</t>
  </si>
  <si>
    <t>01 động cơ 33 Kw/h</t>
  </si>
  <si>
    <t>01 động cơ 22 Kw/h</t>
  </si>
  <si>
    <t>01 động cơ 37 Kw/h</t>
  </si>
  <si>
    <t>04 động cơ 33Kw/h</t>
  </si>
  <si>
    <t>03 động cơ 33 Kw/h</t>
  </si>
  <si>
    <t>02 động cơ 33 Kw/h</t>
  </si>
  <si>
    <t>01 động cơ 20 Kw/h</t>
  </si>
  <si>
    <t>01 động cơ 7.5 Kw/h</t>
  </si>
  <si>
    <t>02 động cơ 22 Kw/h</t>
  </si>
  <si>
    <t>01 động cơ 18.5 Kw/h</t>
  </si>
  <si>
    <t>02 động cơ 15 Kw/h</t>
  </si>
  <si>
    <t>02 động cơ 37 Kw/h</t>
  </si>
  <si>
    <t>Trạm bơm Hương Giang (Bái Giang)</t>
  </si>
  <si>
    <t>01 động cơ 11 Kw/h</t>
  </si>
  <si>
    <t>01 động cơ 7,5 Kw/h</t>
  </si>
  <si>
    <t>01 động cơ 30 Kw/h</t>
  </si>
  <si>
    <t>03 động cơ 30 Kw/h</t>
  </si>
  <si>
    <t>02 động cơ 30 Kw/h</t>
  </si>
  <si>
    <t>KXĐ</t>
  </si>
  <si>
    <t xml:space="preserve">01 động cơ 7,5 Kw/h </t>
  </si>
  <si>
    <t xml:space="preserve">02 động cơ 33 Kw/h </t>
  </si>
  <si>
    <t xml:space="preserve">01 động cơ 4,5 Kw/h </t>
  </si>
  <si>
    <t xml:space="preserve">01 động cơ 14 Kw/h </t>
  </si>
  <si>
    <t xml:space="preserve">01 động cơ 15 Kw/h </t>
  </si>
  <si>
    <t xml:space="preserve">02 động cơ 22 Kw/h </t>
  </si>
  <si>
    <t>01 động cơ 7,5 Kw/h và 01 động cơ 11 Kw/h</t>
  </si>
  <si>
    <t xml:space="preserve">01 động cơ 18,5 Kw/h </t>
  </si>
  <si>
    <t xml:space="preserve">02 động cơ 15 Kw/h </t>
  </si>
  <si>
    <t xml:space="preserve">01 động cơ 11 Kw/h </t>
  </si>
  <si>
    <t xml:space="preserve">01 động cơ 33 Kw/h </t>
  </si>
  <si>
    <t xml:space="preserve">02 động cơ 37 Kw/h </t>
  </si>
  <si>
    <t xml:space="preserve">01 động cơ 22 Kw/h </t>
  </si>
  <si>
    <t xml:space="preserve">1200
</t>
  </si>
  <si>
    <t>Trạm bơm Tân Hương</t>
  </si>
  <si>
    <t>Tân Hương-Thái Bảo</t>
  </si>
  <si>
    <t xml:space="preserve">02 động cơ 7,5 Kw/h </t>
  </si>
  <si>
    <t>Tiểu Than-Vạn Ninh</t>
  </si>
  <si>
    <t>Trạm bơm Văn Trong 3</t>
  </si>
  <si>
    <t>02 động cơ 7,5 Kw/h</t>
  </si>
  <si>
    <t>Trạm bơm Phượng Giáo 2</t>
  </si>
  <si>
    <t>04 động cơ 37 Kw/h</t>
  </si>
  <si>
    <t>Trạm bơm Đồng Na</t>
  </si>
  <si>
    <t>1M600</t>
  </si>
  <si>
    <t>Trạm bơm Bùng Thượng</t>
  </si>
  <si>
    <t>1M700</t>
  </si>
  <si>
    <t>Thị Trấn Gia Bình</t>
  </si>
  <si>
    <t>Nội Phú-Đông Bình</t>
  </si>
  <si>
    <t>Kênh tưới trạm bơm Thư Đôi (Kênh chính, kênh nhánh phía Đông, Tây)</t>
  </si>
  <si>
    <t>KC: 560
PĐ: 500
PT: 800</t>
  </si>
  <si>
    <t>Kênh trạm bơm Ngọc Khám (kênh dẫn vào bể hút, kênh tưới chính)</t>
  </si>
  <si>
    <t>KD: 300
KC: 1500</t>
  </si>
  <si>
    <t>Kênh dẫn TB Cổng Táo</t>
  </si>
  <si>
    <t>Kênh dẫn TB tưới Vạn Ninh</t>
  </si>
  <si>
    <t>Kênh TB Hiệp Sơn</t>
  </si>
  <si>
    <t>Thôn Hiệp Sơn, xã Đông Cứu</t>
  </si>
  <si>
    <t>Kênh TB Đông Bình</t>
  </si>
  <si>
    <t>TT Đông Bình</t>
  </si>
  <si>
    <t>Kênh TB Trung Thành 1</t>
  </si>
  <si>
    <t>Thôn Trung Thành, xã Đại Lai</t>
  </si>
  <si>
    <t>Kênh TB Tân Hương</t>
  </si>
  <si>
    <t>Thôn Tân Hương, xã Thái Bảo</t>
  </si>
  <si>
    <t>Kênh TB Đìa</t>
  </si>
  <si>
    <t>Kênh trạm bơm Lai Hạ (Kênh dẫn vào bể hút, kênh tưới chính, kênh tiêu TB Lai Hạ)</t>
  </si>
  <si>
    <t>KD: 126,6
KC: 85,3
KT: 155</t>
  </si>
  <si>
    <t>KD: 1300
KC: 2000
KT: 2500</t>
  </si>
  <si>
    <t>KD: 1700
KC: 300
KT: 0</t>
  </si>
  <si>
    <t>Kênh trạm bơm Trừng Xá 1 (kênh dẫn vào bể hút, Kênh Nam, kênh Bắc)</t>
  </si>
  <si>
    <t>KD: 127,1
KN: 66,3
KB: 60,8</t>
  </si>
  <si>
    <t>KD: 400
KN: 1.200
KB: 1.400</t>
  </si>
  <si>
    <t>KD: 0
KN: 1.200
KB: 1.400</t>
  </si>
  <si>
    <t>Kênh trạm bơm Trừng Xá 2 (kênh dẫn vào bể hút, kênh tưới chính)</t>
  </si>
  <si>
    <t>KD: 127,1
KC: 66,3</t>
  </si>
  <si>
    <t>KD: 100
KC: 700</t>
  </si>
  <si>
    <t>KD: 0
KC: 700</t>
  </si>
  <si>
    <t>Kênh trạm bơm Trung Phú (Kênh dẫn vào bể hút, kênh Bắc, kênh Nam)</t>
  </si>
  <si>
    <t>KD: 142,3
KB: 51,5
KN: 90,78</t>
  </si>
  <si>
    <t>KD: 250
KN: 1.200
KN: 1.500</t>
  </si>
  <si>
    <t>KD: 0
KN: 1.200
KN: 1.500</t>
  </si>
  <si>
    <t>Kênh tưới trạm bơm Đồng Khởi 1 (kênh dẫn vào bể hút, kênh chính)</t>
  </si>
  <si>
    <t>KD: 226
KC: 226</t>
  </si>
  <si>
    <t>KD: 500
KC: 1.800</t>
  </si>
  <si>
    <t>KD: 0
KC: 800</t>
  </si>
  <si>
    <t>Kênh trạm bơm Ngọc Thượng (kênh dẫn vào bể hút, kênh chính)</t>
  </si>
  <si>
    <t>KD: 93,5
KC: 71</t>
  </si>
  <si>
    <t>KD: 75
KC: 1.500</t>
  </si>
  <si>
    <t>KD: 0
KC: 1.500</t>
  </si>
  <si>
    <t>Kênh trạm bơm Bà Khê 1 (kênh dẫn vào bể hút, kênh chính)</t>
  </si>
  <si>
    <t>KD: 71,7
KC: 71,7</t>
  </si>
  <si>
    <t>KD: 25
KC: 1.700</t>
  </si>
  <si>
    <t>KD: 0
KC: 1.700</t>
  </si>
  <si>
    <t>Kênh trạm bơm Tỳ Điện (kênh dẫn vào bể hút, kênh chính)</t>
  </si>
  <si>
    <t>KD: 92,7
KC: 92,7</t>
  </si>
  <si>
    <t>KD: 30
KC: 1.100</t>
  </si>
  <si>
    <t>KD: 0
KC: 0</t>
  </si>
  <si>
    <t>KD: 80
KC: 80</t>
  </si>
  <si>
    <t>KD: 300
KC: 1.100</t>
  </si>
  <si>
    <t>KD: 0
KC: 1.100</t>
  </si>
  <si>
    <t>Kênh trạm bơm Phú Lương 2 (kênh dẫn vào bể hút, kênh chính)</t>
  </si>
  <si>
    <t>KD: 162,8
KC: 162,8</t>
  </si>
  <si>
    <t>KD: 35
KC: 1.250</t>
  </si>
  <si>
    <t>KD: 0
KC: 1.250</t>
  </si>
  <si>
    <t>Kênh trạm bơm Thanh Lâm (kênh dẫn trạm bơm, kênh tiêu chính)</t>
  </si>
  <si>
    <t>KD: 154
KC: 154</t>
  </si>
  <si>
    <t>KD: 250
KC: 400</t>
  </si>
  <si>
    <t>KD: 100
KC: 0</t>
  </si>
  <si>
    <t>Kênh trạm bơm Tử Nê 1 (kênh dẫn vào bể hút, kênh chính)</t>
  </si>
  <si>
    <t xml:space="preserve">Kênh tưới trạm bơm Táo Đôi </t>
  </si>
  <si>
    <t>Kênh dẫn TB Phú Thọ</t>
  </si>
  <si>
    <t>Kênh dẫn TB quảng Bố 1</t>
  </si>
  <si>
    <t>HTX Quảng Bố</t>
  </si>
  <si>
    <t>HTX Phú Thọ</t>
  </si>
  <si>
    <t>HTX Trình Khê và Lường Xá</t>
  </si>
  <si>
    <t>Kênh TB Trình Khê (kênh dẫn trạm bơm, kênh tiêu chính)</t>
  </si>
  <si>
    <t>KD: 57,6
KC: 57,6</t>
  </si>
  <si>
    <t>KD: 70
KC: 300</t>
  </si>
  <si>
    <t>KD: 0
KC: 300</t>
  </si>
  <si>
    <t>Cống Kênh Nam</t>
  </si>
  <si>
    <t>Cống tiêu tự chảy Văn Thai</t>
  </si>
  <si>
    <t>Kênh tưới TB số 1 An Bình (kênh dẫn vào bể hút, kênh chính)</t>
  </si>
  <si>
    <t>KD: 1.200
KC: 2.300</t>
  </si>
  <si>
    <t>KD:0
KC: 300</t>
  </si>
  <si>
    <t>Chưa lắp
 máy bơm</t>
  </si>
  <si>
    <t>Kênh xả tiêu trạm bơm Trịnh Xá</t>
  </si>
  <si>
    <t>Châu Khê, Thành phố Từ Sơn</t>
  </si>
  <si>
    <t>Kênh tưới trạm bơm Sau Dưới</t>
  </si>
  <si>
    <t>THÀNH PHỐ TỪ SƠN</t>
  </si>
  <si>
    <t>Kênh tưới TB cục bộ Đại Bái 1</t>
  </si>
  <si>
    <t>Kênh trạm bơm cục bộ Đại Lai 2</t>
  </si>
  <si>
    <t>Đông Anh, Thị xã Từ Sơn, Yên Phong</t>
  </si>
  <si>
    <t>Sông Dâu</t>
  </si>
  <si>
    <t>Sông Gáo</t>
  </si>
  <si>
    <t>Tiêu ra sông Đông Côi Đại Quảng Bình</t>
  </si>
  <si>
    <t>Sông Đông Côi Đại Quảng Bình</t>
  </si>
  <si>
    <t>Kênh tiêu N41, N43, N49</t>
  </si>
  <si>
    <t>Sông Lai và Sông Đuống</t>
  </si>
  <si>
    <t>Kênh tiêu N9 và Sông Ngụ</t>
  </si>
  <si>
    <t>Lấy nước Sông Ngụ</t>
  </si>
  <si>
    <t>Lấy nước sông Thái Bình</t>
  </si>
  <si>
    <t>Tiêu ra Sông Thái Bình</t>
  </si>
  <si>
    <t>Sông Thứa</t>
  </si>
  <si>
    <t>Nam Sơn, Tiên Du</t>
  </si>
  <si>
    <t>Châu Khê, thành phố Từ Sơn</t>
  </si>
  <si>
    <t xml:space="preserve"> Kênh tiêu Châu Cầu</t>
  </si>
  <si>
    <t xml:space="preserve"> Sông Cầu, Kênh tiêu Quế Tân</t>
  </si>
  <si>
    <t xml:space="preserve">
Sông Cà Lồ</t>
  </si>
  <si>
    <t xml:space="preserve">Kênh tưới TB Vọng Nguyệt </t>
  </si>
  <si>
    <t>Phù Chẩn,Đại Đồng , Tri Phương</t>
  </si>
  <si>
    <t>Đại Đồng, Tri phương, Phật Tich</t>
  </si>
  <si>
    <t>Kênh tiêu Phả Lại</t>
  </si>
  <si>
    <t xml:space="preserve">Kênh tiêu trạm bơm Thọ Đức </t>
  </si>
  <si>
    <t>Hiên Vân, Liên Bão, Lạc vệ, Hạp Lĩnh, Khắc Niệm</t>
  </si>
  <si>
    <t>Kênh tiêu T1 Tân Chi</t>
  </si>
  <si>
    <t>Lấy nước từ kênh tiêu Tri Phương, tiêu ra sông Đuống</t>
  </si>
  <si>
    <t>Lấy nước từ kênh chính Tân Chi, tiêu ra sông Đuống</t>
  </si>
  <si>
    <t>1120 +1000</t>
  </si>
  <si>
    <t>Động cơ 7,5Kw</t>
  </si>
  <si>
    <t>Cổ Mễ (trong đồng)</t>
  </si>
  <si>
    <t>Động cơ 132Kw/h</t>
  </si>
  <si>
    <t>Kênh tiêu Quế Tân, Sông Cầu</t>
  </si>
  <si>
    <t>Kênh tiêu Châu Cầu, Sông Cầu</t>
  </si>
  <si>
    <t>Động cơ 110Kw/h</t>
  </si>
  <si>
    <t>Kênh tiêu HL4, Sông Cầu</t>
  </si>
  <si>
    <t>Kênh tiêu Chữ T</t>
  </si>
  <si>
    <t>Động cơ 100Kw/h</t>
  </si>
  <si>
    <t>Động cơ 600Kw/h</t>
  </si>
  <si>
    <t>Sông Nội Trung và sông Tràng Kỳ</t>
  </si>
  <si>
    <t>1*22+2*33</t>
  </si>
  <si>
    <t>2*75+1*22</t>
  </si>
  <si>
    <t>4*90+1*37</t>
  </si>
  <si>
    <t>75kw/h</t>
  </si>
  <si>
    <t xml:space="preserve">Trạm bơm tiêu Đa Hội </t>
  </si>
  <si>
    <t>Nội đồng, dân cư khu phố Đa Hội</t>
  </si>
  <si>
    <t>Trạm bơm Mả Vang</t>
  </si>
  <si>
    <t>Ruộng và hồ đầm khu phố Song Tháp</t>
  </si>
  <si>
    <t xml:space="preserve">Trạm bơm Đồng Muồng </t>
  </si>
  <si>
    <t>Trạm bơm Đa Vạn</t>
  </si>
  <si>
    <t>Vực chùa Bầu</t>
  </si>
  <si>
    <t>Trạm bơm Vườn Tràng</t>
  </si>
  <si>
    <t>Trạm bơm Hà Vụ</t>
  </si>
  <si>
    <t>Ruộng và ao hồ</t>
  </si>
  <si>
    <t xml:space="preserve">Trạm bơm Mả Mõ Trịnh Xá </t>
  </si>
  <si>
    <t>Trạm bơm Mả Mõ Trịnh Nguyễn</t>
  </si>
  <si>
    <t xml:space="preserve">Trạm bơm Ma De </t>
  </si>
  <si>
    <t>Trạm bơm Chùa Tranh</t>
  </si>
  <si>
    <t>Động cơ 33-33Kw/h</t>
  </si>
  <si>
    <t>Trạm bơm T6 (Lễ Xuyên)</t>
  </si>
  <si>
    <t>1000+800</t>
  </si>
  <si>
    <t xml:space="preserve">Trạm bơm Gốc găng </t>
  </si>
  <si>
    <t>Trạm bơm Ao Hành (VB)</t>
  </si>
  <si>
    <t>Động cơ 10Kw/h</t>
  </si>
  <si>
    <t xml:space="preserve">Ao Hành </t>
  </si>
  <si>
    <t>Trạm bơm Mả Nội (VB)</t>
  </si>
  <si>
    <r>
      <t>Kênh B2-10</t>
    </r>
    <r>
      <rPr>
        <vertAlign val="superscript"/>
        <sz val="12"/>
        <rFont val="Times New Roman"/>
        <family val="1"/>
      </rPr>
      <t>'</t>
    </r>
  </si>
  <si>
    <t>Trạm bơm Viềng lớn (VKL)</t>
  </si>
  <si>
    <t>Ao làng</t>
  </si>
  <si>
    <t>Trạm bơm Lò Vôi</t>
  </si>
  <si>
    <t>Trạm bơm Đồng Đền 
(Xóm Nguyễn)</t>
  </si>
  <si>
    <t>Kênh B2-8</t>
  </si>
  <si>
    <t>Trạm bơm Bờ Lụa</t>
  </si>
  <si>
    <t>Trạm bơm Đồng Quan</t>
  </si>
  <si>
    <t>Trạm bơm Bà Bật</t>
  </si>
  <si>
    <t xml:space="preserve">Trạm bơm Đồng Chũng </t>
  </si>
  <si>
    <t>Trạm bơm Bờ Nam</t>
  </si>
  <si>
    <t xml:space="preserve">Trạm bơm Bờ Bắc </t>
  </si>
  <si>
    <t>Trạm bơm Giếng Cầu</t>
  </si>
  <si>
    <t>Trạm bơm Tạ Xá (Ao Sông)</t>
  </si>
  <si>
    <t xml:space="preserve">Trạm bơm Cầu Trang Liệt </t>
  </si>
  <si>
    <t>Trang Hạ</t>
  </si>
  <si>
    <t>Động cơ 15-33Kw/h</t>
  </si>
  <si>
    <t>Trạm bơm Cống đá</t>
  </si>
  <si>
    <t>2190-1000</t>
  </si>
  <si>
    <t>Động cơ 55 kw (04 máy)-33Kw/h (02 máy)</t>
  </si>
  <si>
    <t>Trạm bơm E3</t>
  </si>
  <si>
    <t xml:space="preserve">Trạm bơm E5 </t>
  </si>
  <si>
    <t>Trạm bơm Mỏ Giang</t>
  </si>
  <si>
    <t>Trạm bơm N12</t>
  </si>
  <si>
    <t>Trạm bơm Cửa Nghè</t>
  </si>
  <si>
    <t>Trạm bơm Trung Hòa</t>
  </si>
  <si>
    <t xml:space="preserve">Trạm bơm Nghĩa Trang </t>
  </si>
  <si>
    <t>Trạm bơm N11</t>
  </si>
  <si>
    <t>Trạm bơm Đền Đô</t>
  </si>
  <si>
    <t>Trạm bơm Gốc Sữa</t>
  </si>
  <si>
    <t>Kênh K3</t>
  </si>
  <si>
    <t>Trạm bơm Tân Phá</t>
  </si>
  <si>
    <t>Trạm bơm Cầu Sủng</t>
  </si>
  <si>
    <t>14,5</t>
  </si>
  <si>
    <t>Kênh cầu sủng</t>
  </si>
  <si>
    <t>Trạm bơm Ao Sen 
(Trầm T2)</t>
  </si>
  <si>
    <t>800-2100</t>
  </si>
  <si>
    <t>Động cơ 33 kw 01máy -55Kw/h;02 máy</t>
  </si>
  <si>
    <t xml:space="preserve">Trạm bơm Đồng Khuổi (Thịnh Lang) </t>
  </si>
  <si>
    <t>Kênh tiêu Đồng Khuổi tiêu ra T4</t>
  </si>
  <si>
    <t xml:space="preserve">Trạm bơm Trầm Mới </t>
  </si>
  <si>
    <t>Trạm bơm Thềm Long</t>
  </si>
  <si>
    <t>Kênh tưới cống thôn</t>
  </si>
  <si>
    <t>Trạm bơm Cột Mốc</t>
  </si>
  <si>
    <t>Đền đầm</t>
  </si>
  <si>
    <t>Trạm bơm Kim Bảng 
(Lấp Cả )</t>
  </si>
  <si>
    <t>Trạm bơm Mai Động
 (Dốc Cầu )</t>
  </si>
  <si>
    <t>Trạm bơm Xóm Miễu</t>
  </si>
  <si>
    <t>Trạm bơm Cống Nội</t>
  </si>
  <si>
    <t>Trạm bơm Bên Mả</t>
  </si>
  <si>
    <t>Trạm bơm Hạ Giang</t>
  </si>
  <si>
    <t>Trạm bơm Ấp Vang</t>
  </si>
  <si>
    <t>Trạm bơm Ân Phú</t>
  </si>
  <si>
    <t>Kênh tiêu T11 -3</t>
  </si>
  <si>
    <t>Xã Tri phương</t>
  </si>
  <si>
    <t>Trạm bơm Lò Ngói</t>
  </si>
  <si>
    <t>Trạm bơm Hợp phần</t>
  </si>
  <si>
    <t>Trạm bơm Cây Xanh</t>
  </si>
  <si>
    <t xml:space="preserve">Kênh tưới húc lẻ </t>
  </si>
  <si>
    <t>Trạm bơm Cầu đá</t>
  </si>
  <si>
    <t>Trạm bơm Cầu Vực</t>
  </si>
  <si>
    <t xml:space="preserve">Kênh tiêu nội đồng </t>
  </si>
  <si>
    <t>Trạm bơm Cầu Cương</t>
  </si>
  <si>
    <t>1000 và 700</t>
  </si>
  <si>
    <t>Động cơ 33Kw/h và 22kw</t>
  </si>
  <si>
    <t>Trạm bơm L.Giang (Xóm Trùng)</t>
  </si>
  <si>
    <t xml:space="preserve">Kênh tiêu trung thủy nông </t>
  </si>
  <si>
    <t>Trạm bơm Đồng Ré (Nội)</t>
  </si>
  <si>
    <t>Trạm bơm Cầu Dù</t>
  </si>
  <si>
    <t xml:space="preserve">Trạm bơm Ngang Nguyễn </t>
  </si>
  <si>
    <t>Trạm bơm Vân Khám</t>
  </si>
  <si>
    <t>Trạm bơm Đồng Ré (thôn Na)</t>
  </si>
  <si>
    <t>Trạm bơm Đồng Ngẫy</t>
  </si>
  <si>
    <t>Trạm bơm Đồng Xa</t>
  </si>
  <si>
    <t>Trạm bơm Man Sơn</t>
  </si>
  <si>
    <t>Kênh tiêu trung thủy nông</t>
  </si>
  <si>
    <t>Trạm bơm Áo Vát</t>
  </si>
  <si>
    <t>Trạm bơm Cầu Sữa</t>
  </si>
  <si>
    <t>Trạm bơm Đầu Trại</t>
  </si>
  <si>
    <t>Trạm bơm Ao Chì (Đầu cầu 2)</t>
  </si>
  <si>
    <t>Trạm bơm Hoài Thị</t>
  </si>
  <si>
    <t>Trạm bơm Đồng Miễu</t>
  </si>
  <si>
    <t>Trạm bơm Đồng Vỡ</t>
  </si>
  <si>
    <t>Trạm bơm Đồng Ngò</t>
  </si>
  <si>
    <t>Trạm bơm Núi Đất</t>
  </si>
  <si>
    <t>Trạm bơm Đồng Vĩnh</t>
  </si>
  <si>
    <t>Kênh tiêu bắc Đại đồng Hoàn sơn</t>
  </si>
  <si>
    <t>Trạm bơm Cửa Huyện</t>
  </si>
  <si>
    <t>Trạm bơm Giữa Đồng</t>
  </si>
  <si>
    <t>Trạm bơm Đông Nâu</t>
  </si>
  <si>
    <t>Trạm bơm Núi Đông 1</t>
  </si>
  <si>
    <t>Trạm bơm Cầu Quán</t>
  </si>
  <si>
    <t xml:space="preserve">Kênh nam </t>
  </si>
  <si>
    <t xml:space="preserve">Trạm bơm Làng Móng </t>
  </si>
  <si>
    <t>Trạm bơm Máy Kéo</t>
  </si>
  <si>
    <t>700-1000</t>
  </si>
  <si>
    <t>Trạm bơm Cổng Hồ (Chi Hồ)</t>
  </si>
  <si>
    <t>Trạm bơm Đồng Mang</t>
  </si>
  <si>
    <t>Kênh tiêu cống ngách cầu chằm</t>
  </si>
  <si>
    <t>Trạm bơm Đồng Cao</t>
  </si>
  <si>
    <t>Trạm bơm Cổng Hồ (Chi Trung)</t>
  </si>
  <si>
    <t>Trạm bơm Đầm</t>
  </si>
  <si>
    <t>Trạm bơm Vân Trung 2</t>
  </si>
  <si>
    <t>Xã Minh đạo</t>
  </si>
  <si>
    <t>Trạm bơm Nghĩa Chỉ</t>
  </si>
  <si>
    <t>Minh Đạo</t>
  </si>
  <si>
    <t>Trạm bơm Hộ Vệ</t>
  </si>
  <si>
    <t>600 và 1000</t>
  </si>
  <si>
    <t>Động cơ 22Kw/h và 33 kw</t>
  </si>
  <si>
    <t xml:space="preserve">Kênh tiêu T2 </t>
  </si>
  <si>
    <t>Kênh tiêu hai cửa</t>
  </si>
  <si>
    <t>Trạm bơm An Động</t>
  </si>
  <si>
    <t>1000 và 1200</t>
  </si>
  <si>
    <t>Kênh tiêu Hiền lương 20</t>
  </si>
  <si>
    <t>Trạm bơm Hán Đà</t>
  </si>
  <si>
    <t>Động cơ 33-22Kw/h</t>
  </si>
  <si>
    <t>Trạm bơm Thị Thôn</t>
  </si>
  <si>
    <t>Trạm bơm Yên Giả</t>
  </si>
  <si>
    <t>Dã chiến di động</t>
  </si>
  <si>
    <t>Trạm bơm Trằm</t>
  </si>
  <si>
    <t>Trạm bơm Cửa Đình</t>
  </si>
  <si>
    <t>Trạm bơm Cầu Mưa</t>
  </si>
  <si>
    <t>Trạm bơm Đồng Phó</t>
  </si>
  <si>
    <t>Hiền Lương 18</t>
  </si>
  <si>
    <t>Nội đồng</t>
  </si>
  <si>
    <t>Trạm bơm Phương Lưu 2</t>
  </si>
  <si>
    <t>Trạm bơm Đường Lải</t>
  </si>
  <si>
    <t>Trạm bơm Áng Vồ</t>
  </si>
  <si>
    <t>Trạm bơm Chuôm Chè</t>
  </si>
  <si>
    <t>Nhánh kênh tiêu Kim Đôi 2</t>
  </si>
  <si>
    <t>Trạm bơm Trúc Ổ</t>
  </si>
  <si>
    <t>Trạm bơm Đức Tái</t>
  </si>
  <si>
    <t>1.000+290</t>
  </si>
  <si>
    <t>Động cơ 33+7,5 Kw/h</t>
  </si>
  <si>
    <t>Trạm bơm Tập Ninh</t>
  </si>
  <si>
    <t>Trạm bơm Thôn Đồng</t>
  </si>
  <si>
    <t>600+290</t>
  </si>
  <si>
    <t>Động cơ 
11 Kw/h</t>
  </si>
  <si>
    <t>Trạm bơm Đông</t>
  </si>
  <si>
    <t>Trạm bơm Thi</t>
  </si>
  <si>
    <t>Trạm bơm Phú Lão</t>
  </si>
  <si>
    <t>Nội đồng do TB Cách Bi tạo nguồn</t>
  </si>
  <si>
    <t>Trạm bơm Vân Xá (Thi Xá)</t>
  </si>
  <si>
    <t>Sống Đuống</t>
  </si>
  <si>
    <t xml:space="preserve">Trạm bơm Đầu Đê </t>
  </si>
  <si>
    <t>Do TB Châu Cầu tạo nguồn</t>
  </si>
  <si>
    <t>Trạm bơm Đồng Nội</t>
  </si>
  <si>
    <t>Trạm bơm Phúc Lộc 1
(Ngoài sông)</t>
  </si>
  <si>
    <t>Trạm bơm Phúc Lộc 2 
(Trong Đồng)</t>
  </si>
  <si>
    <t>Tiêu ra kênh tưới Phúc Lộc 1</t>
  </si>
  <si>
    <t>Trạm bơm Cựu Tự</t>
  </si>
  <si>
    <t>Trạm bơm Kiều Lương</t>
  </si>
  <si>
    <t>Trạm bơm Phú Vân</t>
  </si>
  <si>
    <t>Trạm bơm Thịnh Lai</t>
  </si>
  <si>
    <t>Trạm bơm Phong Cốc</t>
  </si>
  <si>
    <t>Trạm bơm Phả Lại</t>
  </si>
  <si>
    <t>Trạm bơm Yên Ngô</t>
  </si>
  <si>
    <t>Trạm bơm Thống Thượng</t>
  </si>
  <si>
    <t>Trạm bơm Việt Hưng</t>
  </si>
  <si>
    <t>Trạm bơm Xuân Hoà</t>
  </si>
  <si>
    <t>Trạm bơm Đống Soi</t>
  </si>
  <si>
    <t>400+290</t>
  </si>
  <si>
    <t>Động cơ 7,5+11 Kw/h</t>
  </si>
  <si>
    <t>Trạm bơm Đồng Áo</t>
  </si>
  <si>
    <t>Từ nhánh kênh tưới H5</t>
  </si>
  <si>
    <t>Trạm bơm Gốc Đề</t>
  </si>
  <si>
    <t>Trạm bơm Bến Nở</t>
  </si>
  <si>
    <t>Trạm bơm Đoàn Kết</t>
  </si>
  <si>
    <t>TB Đồng Sài tạo nguồn</t>
  </si>
  <si>
    <t>Trạm bơm Đê Ngang</t>
  </si>
  <si>
    <t>600 + 290</t>
  </si>
  <si>
    <t>Động cơ 15+7,5 Kw/h</t>
  </si>
  <si>
    <t>Trạm bơm Hàng Cơm</t>
  </si>
  <si>
    <t>Trạm bơm tưới An Trạch (TĐ)</t>
  </si>
  <si>
    <t>TB An Trạch tưới ngoài sông cấp</t>
  </si>
  <si>
    <t>Trạm bơm tiêu An Trạch (Bãi rác)</t>
  </si>
  <si>
    <t>Trạm bơm tiêu An Trạch (TĐ)</t>
  </si>
  <si>
    <t>Trạm bơm Đồng Quang</t>
  </si>
  <si>
    <t>Trạm bơm Đồng Vang</t>
  </si>
  <si>
    <t xml:space="preserve">I </t>
  </si>
  <si>
    <t>Trạm bơm Trầm Lũng</t>
  </si>
  <si>
    <t xml:space="preserve">Trạm bơm Phú Xuân </t>
  </si>
  <si>
    <t>Trạm bơm Ngọc Đôi</t>
  </si>
  <si>
    <t>Trạm bơm Vân Trại</t>
  </si>
  <si>
    <t>Trạm bơm Hai Vân</t>
  </si>
  <si>
    <t>Lãm Trại</t>
  </si>
  <si>
    <t>Trạm bơm Vực Lẽ</t>
  </si>
  <si>
    <t>Khúc Xuyên</t>
  </si>
  <si>
    <t>Trạm bơm Đồng Tịnh</t>
  </si>
  <si>
    <t>Trạm bơm Đồng Ré</t>
  </si>
  <si>
    <t>Trạm bơm Đồng Chương</t>
  </si>
  <si>
    <t>Kênh XT1</t>
  </si>
  <si>
    <t>Trạm bơm Đồng Đồng</t>
  </si>
  <si>
    <t>Trạm bơm Quyết Tâm</t>
  </si>
  <si>
    <t>Trạm bơm Càn Sơn</t>
  </si>
  <si>
    <t>Động cơ 37Kw/h</t>
  </si>
  <si>
    <t>Trạm bơm Đồng Đanh</t>
  </si>
  <si>
    <t>Trạm bơm Đồng Nhân</t>
  </si>
  <si>
    <t>Kênh đông Xuân Viên</t>
  </si>
  <si>
    <t>Trạm bơm Xóm Láng</t>
  </si>
  <si>
    <t>Trạm bơm Đồng Láng</t>
  </si>
  <si>
    <t>Xã Hoà Long</t>
  </si>
  <si>
    <t>Trạm bơm Bến Đình</t>
  </si>
  <si>
    <t>Trạm bơm Đằng Đìa</t>
  </si>
  <si>
    <t>Trạm bơm Bờ Ông Cụ</t>
  </si>
  <si>
    <t>Trạm bơm Đồng Đường</t>
  </si>
  <si>
    <t>Động cơ 7,5 Kw/h</t>
  </si>
  <si>
    <t>Trạm bơm Vườn Hoang</t>
  </si>
  <si>
    <t>Trạm bơm Đồng Mái</t>
  </si>
  <si>
    <t xml:space="preserve">Đẩu Hàn </t>
  </si>
  <si>
    <t>Trạm bơm Ngoài Sông</t>
  </si>
  <si>
    <t>Trạm bơm đồng Sau tưới (NS)</t>
  </si>
  <si>
    <t xml:space="preserve">Quả Cảm </t>
  </si>
  <si>
    <t>Trạm bơm đồng Sau tiêu (NS)</t>
  </si>
  <si>
    <t>Trạm bơm Đồng Bãi</t>
  </si>
  <si>
    <t>Kênh Tây Hữu Chấp</t>
  </si>
  <si>
    <t>Trạm bơm tiếp nguồn N6</t>
  </si>
  <si>
    <t>Xuân Ái</t>
  </si>
  <si>
    <t>Kênh tiêu đông Xuân Viên</t>
  </si>
  <si>
    <t>Trạm bơm Đồng Lô</t>
  </si>
  <si>
    <t>Trạm bơm Đồng Oong</t>
  </si>
  <si>
    <t>Trạm bơm Đồng Phấn</t>
  </si>
  <si>
    <t>Ao</t>
  </si>
  <si>
    <t>Trạm bơm Trần 1</t>
  </si>
  <si>
    <t>Kênh T2 Tân Chi</t>
  </si>
  <si>
    <t>Trạm bơmTrần 2</t>
  </si>
  <si>
    <t>Trạm bơm Sơn 1</t>
  </si>
  <si>
    <t>Trạm bơm Sơn 2</t>
  </si>
  <si>
    <t>Trạm bơm Khu Đông</t>
  </si>
  <si>
    <t>Trạm bơm Sơn Đoài</t>
  </si>
  <si>
    <t>Trạm bơm 3 Tiền</t>
  </si>
  <si>
    <t>Trạm bơm Núi Rùa</t>
  </si>
  <si>
    <t>Trạm bơm Cống Tự</t>
  </si>
  <si>
    <t>Trạm bơm Sơn Nam</t>
  </si>
  <si>
    <t>Trạm bơm Sơn Trung</t>
  </si>
  <si>
    <t>Trạm bơm Triều Thôn 1</t>
  </si>
  <si>
    <t>Kênh nhánh đập vân đi kênh Nam</t>
  </si>
  <si>
    <t>Trạm bơm Triều Thôn 2</t>
  </si>
  <si>
    <t>Trạm bơm Đông Dương</t>
  </si>
  <si>
    <t>Động cơ 3Kw/h</t>
  </si>
  <si>
    <t>Trạm bơm Đông Xuyên</t>
  </si>
  <si>
    <t>Kênh Bắc
N1-Vọng Nguyệt</t>
  </si>
  <si>
    <t>Trạm bơm Đông Thái</t>
  </si>
  <si>
    <t>Trạm bơm Đồng Thôn</t>
  </si>
  <si>
    <t>Trạm bơm Trên Đồng</t>
  </si>
  <si>
    <t>Trạm bơm Đồng Bầu</t>
  </si>
  <si>
    <t>Kênh bắc
TB Lương Tân</t>
  </si>
  <si>
    <t>Trạm bơm Nội Gạo</t>
  </si>
  <si>
    <t>Trạm bơm Năm Tấn</t>
  </si>
  <si>
    <t>Trạm bơm Giếng Ngoài</t>
  </si>
  <si>
    <t>Trạm bơm Đồng Trầu</t>
  </si>
  <si>
    <t>Trạm bơm Đồng Bạc</t>
  </si>
  <si>
    <t>Trạm bơm Cổng Ngoài</t>
  </si>
  <si>
    <t>Trạm bơm Đồng Sau</t>
  </si>
  <si>
    <t>Trạm bơm Yên Sơn</t>
  </si>
  <si>
    <t>Trạm bơm Đức Lân</t>
  </si>
  <si>
    <t>Trạm bơm Cầu Gạo</t>
  </si>
  <si>
    <t>Trạm bơm Đồng Giá</t>
  </si>
  <si>
    <t>Trạm bơm Sau Làng</t>
  </si>
  <si>
    <t>Trạm bơm Đồng Hiên</t>
  </si>
  <si>
    <t>Trạm bơm Cầu Đá</t>
  </si>
  <si>
    <t>Trạm bơm Trục Đứng</t>
  </si>
  <si>
    <t>Trạm bơm dã chiến Ô Cách</t>
  </si>
  <si>
    <t>Trạm bơm Yên Tân</t>
  </si>
  <si>
    <t>Trạm bơm Diên Lộc</t>
  </si>
  <si>
    <t>Diên Lộc</t>
  </si>
  <si>
    <t>Động cơ 
15Kw/h</t>
  </si>
  <si>
    <t>Động cơ 
33 Kw/h</t>
  </si>
  <si>
    <t>Trạm bơm Nguyệt Cầu</t>
  </si>
  <si>
    <t>Kênh tiêu N2
- Vọng Nguyệt</t>
  </si>
  <si>
    <t>Trạm bơm Đoài</t>
  </si>
  <si>
    <t>Thôn Đoài</t>
  </si>
  <si>
    <t>Trạm bơm Phù Lưu 1</t>
  </si>
  <si>
    <t>Trạm bơm Phù Lưu 2</t>
  </si>
  <si>
    <t>Trạm bơm Đồng Cẩu</t>
  </si>
  <si>
    <t>Trạm bơm Tiên Trà</t>
  </si>
  <si>
    <t>Trạm bơm Yên Từ trong đồng</t>
  </si>
  <si>
    <t xml:space="preserve">Trạm bơm Yên Từ ngoài sông </t>
  </si>
  <si>
    <t>Trạm bơm Sau Làng (Phong Xá)</t>
  </si>
  <si>
    <t>Trạm bơm Trục Đứng (Đông Yên)</t>
  </si>
  <si>
    <t>Trạm bơm Đồng Hươu (Đông Yên)</t>
  </si>
  <si>
    <t>Trạm bơm Đầu Cầu (Đông Xá)</t>
  </si>
  <si>
    <t>Trạm bơm đầu Làng Phong Nẫm</t>
  </si>
  <si>
    <t>700+800</t>
  </si>
  <si>
    <t>Động cơ 22+30 Kw/h</t>
  </si>
  <si>
    <t>Trạm bơm Đầu Làng 
(Bằng Lục)</t>
  </si>
  <si>
    <t>Động cơ 15 Kw/h</t>
  </si>
  <si>
    <t>Động cơ 33 Kw/h</t>
  </si>
  <si>
    <t>Trạm bơm Đồng Sắn</t>
  </si>
  <si>
    <t>Trạm bơm Đầu Làng 
(Thiểm Xuyên)</t>
  </si>
  <si>
    <t>Trạm bơm Đầu Làng ( Đông Tảo)</t>
  </si>
  <si>
    <t>Trạm bơm Đồng Chó</t>
  </si>
  <si>
    <t>Trạm bơm Đống Mai</t>
  </si>
  <si>
    <t>Trạm bơm Bờ Tân</t>
  </si>
  <si>
    <t>Kênh tiêu Bắc P.Động</t>
  </si>
  <si>
    <t>Trạm bơm Đồng Ngọ</t>
  </si>
  <si>
    <t>Trạm bơm Dinh</t>
  </si>
  <si>
    <t>Trạm bơm Đồng Rồi</t>
  </si>
  <si>
    <t>Trạm bơm Bài Giang</t>
  </si>
  <si>
    <t>Trạm bơm Vọng Lửa</t>
  </si>
  <si>
    <t>Trạm bơm Ải (sông)</t>
  </si>
  <si>
    <t>Trạm  bơm Ao Đàng</t>
  </si>
  <si>
    <t>Trạm bơm Trung Bạn - Đông Bích</t>
  </si>
  <si>
    <t>Trạm bơm Đông Xuất</t>
  </si>
  <si>
    <t>Trạm bơm Phú Đức</t>
  </si>
  <si>
    <t>Trạm bơm Bình An</t>
  </si>
  <si>
    <t>Trạm bơm Đông Bích -Trung Bạn tưới</t>
  </si>
  <si>
    <t>Trạm bơm Bờ Lạc (đồng)</t>
  </si>
  <si>
    <t>Trạm bơm Phù Xá</t>
  </si>
  <si>
    <t>Trạm bơm Quan Độ 1</t>
  </si>
  <si>
    <t>Trạm bơm Quan Độ 2</t>
  </si>
  <si>
    <t>Trạm bơm Tiền Thôn</t>
  </si>
  <si>
    <t>Thị xã Quế Võ</t>
  </si>
  <si>
    <t>Bể hút TB Trịnh Xá</t>
  </si>
  <si>
    <t>Kênh tiêu Ao Sen (kênh nam )</t>
  </si>
  <si>
    <t>Ao dối - đền đô (sông tiêu tương)</t>
  </si>
  <si>
    <t>Kênh tiêu Đông Anh</t>
  </si>
  <si>
    <t>Phường Tương Giang</t>
  </si>
  <si>
    <t xml:space="preserve">Phường Tam Sơn </t>
  </si>
  <si>
    <t>Phường Hương Mạc</t>
  </si>
  <si>
    <t>Phường Phù Chẩn</t>
  </si>
  <si>
    <t>Trạm bơm Giới Tế</t>
  </si>
  <si>
    <t>Trạm bơm Thôn Trung (Đồng Ré)</t>
  </si>
  <si>
    <t xml:space="preserve">Trạm bơm Kim Thiều </t>
  </si>
  <si>
    <t>Trạm bơm Đông Đạo (37)</t>
  </si>
  <si>
    <t>Tưới: Kênh tiêu Hiền Lương 16
Tiêu: Kênh Tào Khê</t>
  </si>
  <si>
    <t>Kênh tiêu Hiền Lương 4</t>
  </si>
  <si>
    <t>Kênh tiêu Đồng Đông</t>
  </si>
  <si>
    <t>Liễn Thượng, Xuân Hòa</t>
  </si>
  <si>
    <t>Kênh tưới Đồng Đanh</t>
  </si>
  <si>
    <t>Trạm bơm Mả Dậm</t>
  </si>
  <si>
    <t xml:space="preserve">600
</t>
  </si>
  <si>
    <t xml:space="preserve">
290</t>
  </si>
  <si>
    <t>1120
1200</t>
  </si>
  <si>
    <t xml:space="preserve">350
</t>
  </si>
  <si>
    <t xml:space="preserve">
250</t>
  </si>
  <si>
    <t>Thành phố Từ Sơn, Yên Phong, Vân Hà, Dục Tú, Thụy Lâm</t>
  </si>
  <si>
    <t>Thành phố Từ Sơn, Tiên Du, TP. Bắc Ninh, Quế Võ</t>
  </si>
  <si>
    <t>Thành phố Từ Sơn, Tiên Du</t>
  </si>
  <si>
    <t>Kênh tiêu VSIP (trong KCN Visip)</t>
  </si>
  <si>
    <t>Kênh tiêu 6 Xã (Đoạn qua KCN Tiên Sơn từ K2+860 đến Kc)</t>
  </si>
  <si>
    <t>Kênh tiêu T4 (Công ty Hanaka ngầm hóa đoạn từ K0+650 đến Kc)</t>
  </si>
  <si>
    <t>Kênh tiêu T5 (Công ty Nam Hồng ngầm hóa từ K0 đến K0+600)</t>
  </si>
  <si>
    <t>Kênh tiêu Kim Đôi 9 (Đoạn nằm trong KCN từ K0 đến K4)</t>
  </si>
  <si>
    <t>Kênh N4 (Vọng Nguyệt) (Nằm trong khu KCN YP II-A đã thu hồi )</t>
  </si>
  <si>
    <t>K.tiêu Đông Thọ 2</t>
  </si>
  <si>
    <t>Sông Ngũ Huyện Khê, TB Bát Đàn</t>
  </si>
  <si>
    <t>TB Lương Tân, TB Yên Hậu (Kênh tiêu Vạn An)</t>
  </si>
  <si>
    <t>Kênh tiêu Đông Thọ2</t>
  </si>
  <si>
    <t>Kênh tiêu nam Phấn Động</t>
  </si>
  <si>
    <t>TB Trung Nghĩa</t>
  </si>
  <si>
    <t>Kênh tiêu bắc Phấn Động</t>
  </si>
  <si>
    <t>Kênh Hiền Lương 2</t>
  </si>
  <si>
    <t xml:space="preserve"> Sông Cầu, Kênh tiêu Hiền Lương 4</t>
  </si>
  <si>
    <t>TB tiêu, tiêu ra Hiền Lương 20</t>
  </si>
  <si>
    <t>Kênh tiêu Hiền Lương 20</t>
  </si>
  <si>
    <t>Nguồn 
nước tưới/tiêu</t>
  </si>
  <si>
    <t>Dương Quang, Gia Lâm</t>
  </si>
  <si>
    <t>Trạm bơm Nghi Khúc ra Sông Đông Côi - Đại Quảng Bình</t>
  </si>
  <si>
    <t>Trạm bơm Kênh Vàng 2 tiêu ra sông Thái Bình</t>
  </si>
  <si>
    <t>Thị xã Thuận Thành</t>
  </si>
  <si>
    <t>Phường Phù Khê</t>
  </si>
  <si>
    <t>Phường Tam Sơn</t>
  </si>
  <si>
    <t>Kênh tưới Cầu Tó 1- 4 (Diềm)</t>
  </si>
  <si>
    <t>Kênh tưới B4-3 (Trên Đồng)</t>
  </si>
  <si>
    <t>Kênh tưới B4-7 (Cổng Đình)</t>
  </si>
  <si>
    <t>Kênh tưới B4-9 (Đồng Mẻ)</t>
  </si>
  <si>
    <t>Kênh tưới B4-11 (Đồng Ông)</t>
  </si>
  <si>
    <t>Lấy nước từ kênh tiêu nội đồng, tiêu ra kênh N6</t>
  </si>
  <si>
    <t>Lấy nước từ kênh nội đồng, tiêu ra kênh N6</t>
  </si>
  <si>
    <t>Kênh tiêu  T11</t>
  </si>
  <si>
    <t>Kênh tưới từ trạm bơmĐương Xá đến Đồng Gáo Đồng Sủng</t>
  </si>
  <si>
    <t>Kênh tưới trạm bơm - Sốc Ngưỡng</t>
  </si>
  <si>
    <t xml:space="preserve">Kênh tưới dọc đường 286 - Cầu Cũ </t>
  </si>
  <si>
    <t>THỊ XÃ QUẾ VÕ</t>
  </si>
  <si>
    <t>Phường Đại Xuân</t>
  </si>
  <si>
    <t>Phường Nhân Hòa</t>
  </si>
  <si>
    <t>Phường Bằng An</t>
  </si>
  <si>
    <t>Phường Phương Liễu</t>
  </si>
  <si>
    <t>Phường Phượng Mao</t>
  </si>
  <si>
    <t>Phường Phố Mới</t>
  </si>
  <si>
    <t>Kênh tưới Đồng Vân</t>
  </si>
  <si>
    <t>Kênh tưới Đồng Nguội</t>
  </si>
  <si>
    <t>Kênh tưới Đồng Gộc</t>
  </si>
  <si>
    <t>Kênh tưới Đồng Ngà</t>
  </si>
  <si>
    <t>Kênh tưới Đồng Chi</t>
  </si>
  <si>
    <t>Phường Bồng Lai</t>
  </si>
  <si>
    <t>Phường Việt Hùng</t>
  </si>
  <si>
    <t>Phường Quế Tân</t>
  </si>
  <si>
    <t>Phường Phù Lương</t>
  </si>
  <si>
    <t>Phường Cách Bi</t>
  </si>
  <si>
    <t>Kênh trạm bơm Phú Vân</t>
  </si>
  <si>
    <t>Phường Hòa Long</t>
  </si>
  <si>
    <t>Kênh tưới từ trạm bơm đến Đồng Dưa</t>
  </si>
  <si>
    <t>Phường Song Hồ</t>
  </si>
  <si>
    <t>Phường Gia Đông</t>
  </si>
  <si>
    <t>Phường An Bình</t>
  </si>
  <si>
    <t>Phường Trạm Lộ</t>
  </si>
  <si>
    <t>Phường Ninh Xá</t>
  </si>
  <si>
    <t>Phường Trí Quả</t>
  </si>
  <si>
    <t>Phường Hà Mãn</t>
  </si>
  <si>
    <t>Phường Xuân Lâm</t>
  </si>
  <si>
    <t>Phường Hồ</t>
  </si>
  <si>
    <t>Đầm đến cống chi bộ Văn Phong</t>
  </si>
  <si>
    <t>Đồng Nội đến cống chi bộ Văn Phong</t>
  </si>
  <si>
    <t>Cây gai Châu Cầu + Bồ câu Châu Cầu</t>
  </si>
  <si>
    <t xml:space="preserve">Từ cổng làng đến Cống Trằm Hà Thất Gian </t>
  </si>
  <si>
    <t>Kênh bà trúc Châu Cầu</t>
  </si>
  <si>
    <t>Kênh tiêu Mao Yên</t>
  </si>
  <si>
    <t>Kênh tiêu Đồng Chằm</t>
  </si>
  <si>
    <t>Kênh tiêu Núi Hòn</t>
  </si>
  <si>
    <t>Phường An bình</t>
  </si>
  <si>
    <t>Phường Thanh Khương</t>
  </si>
  <si>
    <t>Kênh tưới Ụ Tâỵ</t>
  </si>
  <si>
    <t>Kênh tưới Ụ Đông</t>
  </si>
  <si>
    <t>Kênh tiêu Cửa cầu</t>
  </si>
  <si>
    <t>Kênh tiêu Ao Cá</t>
  </si>
  <si>
    <t>Kênh tiêu khu Đầm</t>
  </si>
  <si>
    <t>Kênh tiêu Khu Bờ Đó</t>
  </si>
  <si>
    <t>Trạm bơm Đồng La</t>
  </si>
  <si>
    <t>Trạm bơm Đồng Cả</t>
  </si>
  <si>
    <t>Kênh tiêu Đ.Thọ 2</t>
  </si>
  <si>
    <t>THỊ XÃ THUẬN THÀNH</t>
  </si>
  <si>
    <t>Trạm bơm Đồng Trong</t>
  </si>
  <si>
    <t>Trạm bơm Xóm Tờ</t>
  </si>
  <si>
    <t>Tri phương 2-1</t>
  </si>
  <si>
    <t>Mã cống</t>
  </si>
  <si>
    <t>Tên cống</t>
  </si>
  <si>
    <t>Km</t>
  </si>
  <si>
    <t>Tuyến đê</t>
  </si>
  <si>
    <t>Địa danh</t>
  </si>
  <si>
    <t>Kiểu cống</t>
  </si>
  <si>
    <t>Kích thước cống n(BxHxL)</t>
  </si>
  <si>
    <t>Cao trình đáy cống (m)</t>
  </si>
  <si>
    <t>Cao trình đỉnh cống (m)</t>
  </si>
  <si>
    <t>Tuyến sông Thái Bình</t>
  </si>
  <si>
    <t>HTB-1</t>
  </si>
  <si>
    <t>Cống TB Kênh Vàng 1</t>
  </si>
  <si>
    <t>K3+070</t>
  </si>
  <si>
    <t>Hữu Thái Bình</t>
  </si>
  <si>
    <t>Lương Tài</t>
  </si>
  <si>
    <t>Cống TB</t>
  </si>
  <si>
    <t>1*(2,2*2,5)*27</t>
  </si>
  <si>
    <t>HTB-2</t>
  </si>
  <si>
    <t>Cống TB Kênh Vàng 2</t>
  </si>
  <si>
    <t>K3+170</t>
  </si>
  <si>
    <t>3*(3*3,5)*22,2</t>
  </si>
  <si>
    <t>HTB-3</t>
  </si>
  <si>
    <t>Cống TB Nhất Trai</t>
  </si>
  <si>
    <t>K6+970</t>
  </si>
  <si>
    <t>2*(3,5*3,5)*28</t>
  </si>
  <si>
    <t>HTB-4</t>
  </si>
  <si>
    <t>Cống TB Văn Thái A</t>
  </si>
  <si>
    <t>K9+610</t>
  </si>
  <si>
    <t>3*(2*2,5)*40,25</t>
  </si>
  <si>
    <t>HTB-5</t>
  </si>
  <si>
    <t>K9+680</t>
  </si>
  <si>
    <t>Tưới tiêu kết hợp</t>
  </si>
  <si>
    <t>Cống tự chảy</t>
  </si>
  <si>
    <t>2*(2,2*2,5)*30,5</t>
  </si>
  <si>
    <t xml:space="preserve"> -2,4; -3,1</t>
  </si>
  <si>
    <t>Tuyến sông Đuống</t>
  </si>
  <si>
    <t>HĐ-1 </t>
  </si>
  <si>
    <t>Cống Phú Mỹ</t>
  </si>
  <si>
    <t>K25+520</t>
  </si>
  <si>
    <t>Hữu Đuống</t>
  </si>
  <si>
    <t>Thuận Thành</t>
  </si>
  <si>
    <t>2*(2,2*3)*74</t>
  </si>
  <si>
    <t>HĐ-2</t>
  </si>
  <si>
    <t>Cống Đại Đồng Thành</t>
  </si>
  <si>
    <t>K28+500</t>
  </si>
  <si>
    <t>2*(1,95*2,7)*37,2</t>
  </si>
  <si>
    <t>HĐ-3</t>
  </si>
  <si>
    <t>Cống Môn Quảng</t>
  </si>
  <si>
    <t>K37+540</t>
  </si>
  <si>
    <t>Gia Bình</t>
  </si>
  <si>
    <t>1*(1,4*1,8)*33</t>
  </si>
  <si>
    <t>HĐ-4</t>
  </si>
  <si>
    <t>Cống Vạn Ninh</t>
  </si>
  <si>
    <t>K50+440</t>
  </si>
  <si>
    <t>1*(2,0*1,8)*35</t>
  </si>
  <si>
    <t>TĐ-1</t>
  </si>
  <si>
    <t>Cống lấy nước TB Tri Phương II.1</t>
  </si>
  <si>
    <t>K22+337</t>
  </si>
  <si>
    <t>Tả Đuống</t>
  </si>
  <si>
    <t>2*(2,5*3,0)</t>
  </si>
  <si>
    <t>TĐ-2</t>
  </si>
  <si>
    <t>Cống xả tiêu TB Tri Phương II.1</t>
  </si>
  <si>
    <t>K22+402</t>
  </si>
  <si>
    <t>3*(2,5*3,2)</t>
  </si>
  <si>
    <t>TĐ-3</t>
  </si>
  <si>
    <t xml:space="preserve">Cống Tri Phương </t>
  </si>
  <si>
    <t>K24+412</t>
  </si>
  <si>
    <t>1*(2,2*2)*14,2</t>
  </si>
  <si>
    <t>TĐ-4</t>
  </si>
  <si>
    <t>Cống Sộp</t>
  </si>
  <si>
    <t>K26+925</t>
  </si>
  <si>
    <t>Cống thông nước</t>
  </si>
  <si>
    <t>1*(1,2*1,6)*48</t>
  </si>
  <si>
    <t>TĐ-5</t>
  </si>
  <si>
    <t>Cống Tân Chi</t>
  </si>
  <si>
    <t>K31+160</t>
  </si>
  <si>
    <t>4*(2,65*2,5)*20</t>
  </si>
  <si>
    <t>TĐ-6</t>
  </si>
  <si>
    <t>Cống Xả T.B Hán Quảng</t>
  </si>
  <si>
    <t>K37+930</t>
  </si>
  <si>
    <t>Quế Võ</t>
  </si>
  <si>
    <t>2*(2*2,5)*20,7</t>
  </si>
  <si>
    <t>TĐ-7</t>
  </si>
  <si>
    <t>Cống Nhà máy nước Long Phương</t>
  </si>
  <si>
    <t>K44+550</t>
  </si>
  <si>
    <t>2*(1,5*2,0)*74,6</t>
  </si>
  <si>
    <t>TĐ-8</t>
  </si>
  <si>
    <t>Cống Lấy nước T.B Thái Hòa</t>
  </si>
  <si>
    <t>K44+955</t>
  </si>
  <si>
    <t>2*(1,7*1,8)*54,4</t>
  </si>
  <si>
    <t>TĐ-9</t>
  </si>
  <si>
    <t>Cống Xả T.B Thái Hòa</t>
  </si>
  <si>
    <t>K45+030</t>
  </si>
  <si>
    <t>1*(1,8*2)*27</t>
  </si>
  <si>
    <t>TĐ-10</t>
  </si>
  <si>
    <t>Cống Vân Xá</t>
  </si>
  <si>
    <t>K47+500</t>
  </si>
  <si>
    <t>1*(1,0*1,5)*32,2</t>
  </si>
  <si>
    <t>TĐ-11</t>
  </si>
  <si>
    <t>K51+200</t>
  </si>
  <si>
    <t>1*(1,4*1,4)*20</t>
  </si>
  <si>
    <t>2,8; 3</t>
  </si>
  <si>
    <t>TĐ-12</t>
  </si>
  <si>
    <t>Cống Kênh 50</t>
  </si>
  <si>
    <t>K53+200</t>
  </si>
  <si>
    <t>ɸ = 0.60; L= 45</t>
  </si>
  <si>
    <t>2; 1,75</t>
  </si>
  <si>
    <t>TĐ-13</t>
  </si>
  <si>
    <t>Cống Bờ Trường</t>
  </si>
  <si>
    <t>K53+800</t>
  </si>
  <si>
    <t>1*(1,0*1,4)*46</t>
  </si>
  <si>
    <t>1,1; 1,2</t>
  </si>
  <si>
    <t>Tuyến sông Cầu</t>
  </si>
  <si>
    <t>HC-1</t>
  </si>
  <si>
    <t>Cống trạm bơm Vọng Nguyệt</t>
  </si>
  <si>
    <t>K31+750</t>
  </si>
  <si>
    <t>Hữu Cầu</t>
  </si>
  <si>
    <t>2*(1,8*3)*9</t>
  </si>
  <si>
    <t>HC2</t>
  </si>
  <si>
    <t>Cống tiêu Vọng Nguyệt</t>
  </si>
  <si>
    <t>K32+575</t>
  </si>
  <si>
    <t>2*(1,5*2,2)*39,5</t>
  </si>
  <si>
    <t>HC-3</t>
  </si>
  <si>
    <t>Cống Lương Tân</t>
  </si>
  <si>
    <t>K34+780</t>
  </si>
  <si>
    <t>1*(1,2*2,2)*18</t>
  </si>
  <si>
    <t>HC-4</t>
  </si>
  <si>
    <t>Cống Trạm bơm chùa Thống Đông</t>
  </si>
  <si>
    <t>K37+950</t>
  </si>
  <si>
    <t>1*(1*1,4)*18</t>
  </si>
  <si>
    <t>HC-5</t>
  </si>
  <si>
    <t>Cống trạm bơm Phù Cầm</t>
  </si>
  <si>
    <t>K41+270</t>
  </si>
  <si>
    <t>1*(1,2*1,2)*23</t>
  </si>
  <si>
    <t>HC-6</t>
  </si>
  <si>
    <t>Cống Trạm Bơm Thọ Đức 1</t>
  </si>
  <si>
    <t>K43+670</t>
  </si>
  <si>
    <t>1*(2,5*2,6)*30,5</t>
  </si>
  <si>
    <t>HC-7</t>
  </si>
  <si>
    <t>Cống tiêu Phấn Động</t>
  </si>
  <si>
    <t>K46+750</t>
  </si>
  <si>
    <t>1*(2*2,4)*35</t>
  </si>
  <si>
    <t>HC-8</t>
  </si>
  <si>
    <t>Cống trạm bơm Phấn Động</t>
  </si>
  <si>
    <t>K47+200</t>
  </si>
  <si>
    <t>1*(2,1*2,5)*13,5</t>
  </si>
  <si>
    <t>HC-9</t>
  </si>
  <si>
    <t>Cống Tiêu Vạn Phúc</t>
  </si>
  <si>
    <t>K49+992</t>
  </si>
  <si>
    <t>TP Bắc Ninh</t>
  </si>
  <si>
    <t>2*(1,6*2)*41,3</t>
  </si>
  <si>
    <t>HC-10</t>
  </si>
  <si>
    <t>Cống TB tiêu Vạn An</t>
  </si>
  <si>
    <t>K50+070</t>
  </si>
  <si>
    <t>3(1,6*2)*14</t>
  </si>
  <si>
    <t>HC-11</t>
  </si>
  <si>
    <t>Cống Tiêu TB Đặng Xá</t>
  </si>
  <si>
    <t>K50+300</t>
  </si>
  <si>
    <t>3*(3*3)*10,6</t>
  </si>
  <si>
    <t>HC-12</t>
  </si>
  <si>
    <t>Cống tiêu Đặng Xá (5cửa)</t>
  </si>
  <si>
    <t>K50+540</t>
  </si>
  <si>
    <t>[2*(3x3,21) + 3*(3,2*3,21)]*44,5</t>
  </si>
  <si>
    <t>HC-13</t>
  </si>
  <si>
    <t>Cống Xả TB Xuân Viên</t>
  </si>
  <si>
    <t>K51+560</t>
  </si>
  <si>
    <t>2*(1,9*2,1)*13,5</t>
  </si>
  <si>
    <t>HC-14</t>
  </si>
  <si>
    <t>Cống Lấy nước Xuân Viên</t>
  </si>
  <si>
    <t>K51+720</t>
  </si>
  <si>
    <t xml:space="preserve">1 cửa D1000 L=44m </t>
  </si>
  <si>
    <t>HC-15</t>
  </si>
  <si>
    <t>Cống Lấy nước TB Gò Sành</t>
  </si>
  <si>
    <t>K52+200</t>
  </si>
  <si>
    <t>1*(1,2*1,4)*17</t>
  </si>
  <si>
    <t>HC-16</t>
  </si>
  <si>
    <t xml:space="preserve">Cống Tiêu Tây Hữu Chấp </t>
  </si>
  <si>
    <t>K55+450</t>
  </si>
  <si>
    <t>1*(1,2*1,6)*45,9</t>
  </si>
  <si>
    <t>HC-17</t>
  </si>
  <si>
    <t>Cống Xả TB tưới Bến Đình</t>
  </si>
  <si>
    <t>K56+200</t>
  </si>
  <si>
    <t>1*(f0,6)*20</t>
  </si>
  <si>
    <t>HC-18</t>
  </si>
  <si>
    <t>Cống Xả TB tiêu Hữu Chấp</t>
  </si>
  <si>
    <t>K56+800</t>
  </si>
  <si>
    <t>2*(1,2*1,9)*25</t>
  </si>
  <si>
    <t>HC-19</t>
  </si>
  <si>
    <t>Cống xả TB Hữu Chấp</t>
  </si>
  <si>
    <t>K57+100</t>
  </si>
  <si>
    <t>4*(2,5*3)*30,5</t>
  </si>
  <si>
    <t>HC-20</t>
  </si>
  <si>
    <t xml:space="preserve">Cống Tiêu TB Cổ Mễ </t>
  </si>
  <si>
    <t>K58+938</t>
  </si>
  <si>
    <t>1*(1,2*1,8)*45</t>
  </si>
  <si>
    <t>HC-21</t>
  </si>
  <si>
    <t>Cống tiêu Cổ Mễ</t>
  </si>
  <si>
    <t>K58+990</t>
  </si>
  <si>
    <t>1*(1,2*1,3)*40</t>
  </si>
  <si>
    <t>HC-22</t>
  </si>
  <si>
    <t>Cống Tiêu Mễ Sơn</t>
  </si>
  <si>
    <t>K59+555</t>
  </si>
  <si>
    <t>1*(1*1,6)*44</t>
  </si>
  <si>
    <t>HC-23</t>
  </si>
  <si>
    <t>Cống Lấy nước trạm bơm Kim Đôi I</t>
  </si>
  <si>
    <t>K61+705</t>
  </si>
  <si>
    <t xml:space="preserve">2*(2,2*2,5)*45 </t>
  </si>
  <si>
    <t>HC-24</t>
  </si>
  <si>
    <t>Cống Xả TB tiêu trạm bơm Kim Đôi I</t>
  </si>
  <si>
    <t>K61+820</t>
  </si>
  <si>
    <t>HC-25</t>
  </si>
  <si>
    <t>Cống Xả TB tiêu trạm bơm Kim Đôi II</t>
  </si>
  <si>
    <t>K63+140</t>
  </si>
  <si>
    <t xml:space="preserve">2*(2,0*2,5)*18,5 </t>
  </si>
  <si>
    <t>HC-26</t>
  </si>
  <si>
    <t>Cống Xả T.B Việt Thống</t>
  </si>
  <si>
    <t>K66+800</t>
  </si>
  <si>
    <t xml:space="preserve">1*(1,6*1,7)*13 </t>
  </si>
  <si>
    <t>HC-27</t>
  </si>
  <si>
    <t>Cống Tiêu Cung Kiệm</t>
  </si>
  <si>
    <t>K70+085</t>
  </si>
  <si>
    <t>1*(1,5*2)*44,5</t>
  </si>
  <si>
    <t>HC-28</t>
  </si>
  <si>
    <t>Cống Xả T.B Nhân Hòa</t>
  </si>
  <si>
    <t>K70+190</t>
  </si>
  <si>
    <t>1*(1,2*1,8)*16</t>
  </si>
  <si>
    <t>HC-29</t>
  </si>
  <si>
    <t>Cống Tưới Xuân Thủy</t>
  </si>
  <si>
    <t>K73+300</t>
  </si>
  <si>
    <t>1*(1,0*0,8)*9</t>
  </si>
  <si>
    <t>HC-30</t>
  </si>
  <si>
    <t>Cống T.B Quế Tân</t>
  </si>
  <si>
    <t>K76+680</t>
  </si>
  <si>
    <t>1*(2,4*2,5)*34,5</t>
  </si>
  <si>
    <t>HC-31</t>
  </si>
  <si>
    <t>Cống Xả T.B Hiền Lương</t>
  </si>
  <si>
    <t>K81+750</t>
  </si>
  <si>
    <t>3*(2,5,*2,5)*18</t>
  </si>
  <si>
    <t>HC-32</t>
  </si>
  <si>
    <t>Cống Tiêu Hiền Lương</t>
  </si>
  <si>
    <t>K82+200</t>
  </si>
  <si>
    <t>3*(2,75*3,0)*45</t>
  </si>
  <si>
    <t>Tuyến sông Cà Lồ</t>
  </si>
  <si>
    <t>HCL-1</t>
  </si>
  <si>
    <t>Cống Đò Lo</t>
  </si>
  <si>
    <t>K9+072</t>
  </si>
  <si>
    <t>Hữu Cà Lồ</t>
  </si>
  <si>
    <t>1*(ø0,6)*17,5</t>
  </si>
  <si>
    <t>HCL-2</t>
  </si>
  <si>
    <t>Cống TB Yên hậu</t>
  </si>
  <si>
    <t>K10+200</t>
  </si>
  <si>
    <t>2*(2,05*2,25)*23</t>
  </si>
  <si>
    <t>HCL-3</t>
  </si>
  <si>
    <t>Cống TB Cầu Găng</t>
  </si>
  <si>
    <t>K11+200</t>
  </si>
  <si>
    <t>1*(ø1,0)*20</t>
  </si>
  <si>
    <t>HCL-4</t>
  </si>
  <si>
    <t>Cống Cầu Ma</t>
  </si>
  <si>
    <t>K13+440</t>
  </si>
  <si>
    <t>1*(ø1,25)*33,5</t>
  </si>
  <si>
    <t>HCL-5</t>
  </si>
  <si>
    <t>Cống Cầu Ma 2</t>
  </si>
  <si>
    <t>K13+500</t>
  </si>
  <si>
    <t>1*(1,25*1,4)*31</t>
  </si>
  <si>
    <t>Các tuyến đê bối</t>
  </si>
  <si>
    <t>V.1</t>
  </si>
  <si>
    <t>Tuyến bối hữu Đuống</t>
  </si>
  <si>
    <t>HT-1</t>
  </si>
  <si>
    <t>Cống Hoài Thượng (TB)</t>
  </si>
  <si>
    <t>K0+950</t>
  </si>
  <si>
    <t>bối HT</t>
  </si>
  <si>
    <t>1*(1,2*1,5)*14,5</t>
  </si>
  <si>
    <t>HT-3</t>
  </si>
  <si>
    <t>Cống Bình Cầu (TB)</t>
  </si>
  <si>
    <t>K3+150</t>
  </si>
  <si>
    <t>bối HT</t>
  </si>
  <si>
    <t>(0,6*0,6)</t>
  </si>
  <si>
    <t>HT-5</t>
  </si>
  <si>
    <t>Cống Đại Mão (TB)</t>
  </si>
  <si>
    <t>K5+050</t>
  </si>
  <si>
    <t>1*(0,9*1,2)*8</t>
  </si>
  <si>
    <t>HT-6</t>
  </si>
  <si>
    <t>Cống Đông Miếu (TB)</t>
  </si>
  <si>
    <t>K5+350</t>
  </si>
  <si>
    <t>1*(1*1,6)*6,5</t>
  </si>
  <si>
    <t>MĐ-1</t>
  </si>
  <si>
    <t>Cống Thuỵ Mão (TB)</t>
  </si>
  <si>
    <t>K0+200</t>
  </si>
  <si>
    <t>Bối Mão Điền</t>
  </si>
  <si>
    <t>Mão Điền</t>
  </si>
  <si>
    <t>(1,2*1,4)</t>
  </si>
  <si>
    <t>GS-1</t>
  </si>
  <si>
    <t>Cống Lấy nước TB Môn Quảng</t>
  </si>
  <si>
    <t>K0+300</t>
  </si>
  <si>
    <t>Bối Giang Sơn</t>
  </si>
  <si>
    <t>1*(1,0*1,4)*34,6</t>
  </si>
  <si>
    <t>GS-4</t>
  </si>
  <si>
    <t>Cống Hữu Ái</t>
  </si>
  <si>
    <t>K4+500</t>
  </si>
  <si>
    <t>1*(1,0*1,4)*12</t>
  </si>
  <si>
    <t>GS-5</t>
  </si>
  <si>
    <t>Cống Xả TB tiêu Giang Sơn</t>
  </si>
  <si>
    <t>K6+330</t>
  </si>
  <si>
    <t>1*(1,0*1,4)*27</t>
  </si>
  <si>
    <t>SG-1</t>
  </si>
  <si>
    <t>Cống Xả TB Song Giang</t>
  </si>
  <si>
    <t>K4+600</t>
  </si>
  <si>
    <t>Bối Song Giang</t>
  </si>
  <si>
    <t>1*(0,9*1,4)*30</t>
  </si>
  <si>
    <t>V.2</t>
  </si>
  <si>
    <t>Tuyến bối tả Đuống</t>
  </si>
  <si>
    <t>CH-1</t>
  </si>
  <si>
    <t>Cống Kẻ Tiên</t>
  </si>
  <si>
    <t>K0+720</t>
  </si>
  <si>
    <t>bối Cảnh Hưng</t>
  </si>
  <si>
    <t>1*(0,8*1,2)*26</t>
  </si>
  <si>
    <t>CH-2</t>
  </si>
  <si>
    <t>Cống Xoáy</t>
  </si>
  <si>
    <t>1*(0,8*1,2)*24</t>
  </si>
  <si>
    <t>CH-3</t>
  </si>
  <si>
    <t>Cống Dền (Cảnh Hưng)</t>
  </si>
  <si>
    <t>K2+300</t>
  </si>
  <si>
    <t>1*(0,8*1,2)*50</t>
  </si>
  <si>
    <t>ĐV-1</t>
  </si>
  <si>
    <t>Cống Thi Hôm</t>
  </si>
  <si>
    <t>K0+600</t>
  </si>
  <si>
    <t>1*(0,7*1)*23</t>
  </si>
  <si>
    <t>ĐV-2</t>
  </si>
  <si>
    <t>Cống Làng Đông</t>
  </si>
  <si>
    <t>K2+630</t>
  </si>
  <si>
    <t>1*(0,6*1)*27</t>
  </si>
  <si>
    <t>ĐV-3</t>
  </si>
  <si>
    <t>Cống Xả TB Long Khê</t>
  </si>
  <si>
    <t>K3+700</t>
  </si>
  <si>
    <t>1*(1,4*1,7)*14</t>
  </si>
  <si>
    <t>ĐV-4</t>
  </si>
  <si>
    <t>Cống Châu Cầu</t>
  </si>
  <si>
    <t>K6+030</t>
  </si>
  <si>
    <t>1*(0,8*1,2)*25</t>
  </si>
  <si>
    <t>V.3</t>
  </si>
  <si>
    <t>Tuyến bối hữu Cầu</t>
  </si>
  <si>
    <t>QC-1</t>
  </si>
  <si>
    <t>Cống trạm bơm Quả Cảm</t>
  </si>
  <si>
    <t>K0+270</t>
  </si>
  <si>
    <t>Bối quả Cảm</t>
  </si>
  <si>
    <t>1*(0,7*0,7)*10</t>
  </si>
  <si>
    <t>V.4</t>
  </si>
  <si>
    <t>Tuyến bối Ba Xã</t>
  </si>
  <si>
    <t>BX-2</t>
  </si>
  <si>
    <t>Cống TB Đồng Sài</t>
  </si>
  <si>
    <t>K1+800</t>
  </si>
  <si>
    <t>bối Ba Xã</t>
  </si>
  <si>
    <t>1*(0,5*1,2)*12,5</t>
  </si>
  <si>
    <t>BX-4</t>
  </si>
  <si>
    <t>Cống xả TB An Trạch</t>
  </si>
  <si>
    <t>K2+850</t>
  </si>
  <si>
    <t>1*(1,5*1,5)*12,5</t>
  </si>
  <si>
    <t>BX-6</t>
  </si>
  <si>
    <t>Cống Xả TB tiêu Phù Lãng</t>
  </si>
  <si>
    <t>K7+200</t>
  </si>
  <si>
    <t>1*(1,2*1,4)*9,5</t>
  </si>
  <si>
    <t>BX-11</t>
  </si>
  <si>
    <t>Cống xả TB Phúc Lộc</t>
  </si>
  <si>
    <t>K10+750</t>
  </si>
  <si>
    <t>2*(0,8*1,2)*19</t>
  </si>
  <si>
    <t>BX-12</t>
  </si>
  <si>
    <t>Cống xả TB Thịnh Lai</t>
  </si>
  <si>
    <t>K11+450</t>
  </si>
  <si>
    <t>1*(0,8*1,2)*21,5</t>
  </si>
  <si>
    <t>BX-15</t>
  </si>
  <si>
    <t>Cống Phú Vân</t>
  </si>
  <si>
    <t>K16+600</t>
  </si>
  <si>
    <t>1*(0,8*1,2)*17,5</t>
  </si>
  <si>
    <t>BX-16</t>
  </si>
  <si>
    <t>Cống Kiều Lương</t>
  </si>
  <si>
    <t>K18+800</t>
  </si>
  <si>
    <t>1*(0,8*1)</t>
  </si>
  <si>
    <t>BX-17</t>
  </si>
  <si>
    <t>Cống Đường 18</t>
  </si>
  <si>
    <t>K20+450</t>
  </si>
  <si>
    <t>2*(1*1)</t>
  </si>
  <si>
    <t>TTH-1</t>
  </si>
  <si>
    <t>Cống Thị trấn Hồ</t>
  </si>
  <si>
    <t>K0+700</t>
  </si>
  <si>
    <t>bối TTH</t>
  </si>
  <si>
    <t>Thị Trấn Hồ</t>
  </si>
  <si>
    <t>1*(0,8*1)*19</t>
  </si>
  <si>
    <t>HT-2</t>
  </si>
  <si>
    <t>Cống Đầm Khánh</t>
  </si>
  <si>
    <t>K1+500</t>
  </si>
  <si>
    <t>HT-4</t>
  </si>
  <si>
    <t>Cống Đại Mão</t>
  </si>
  <si>
    <t>K5+000</t>
  </si>
  <si>
    <t>HT-7</t>
  </si>
  <si>
    <t>Cống Đông Miếu</t>
  </si>
  <si>
    <t>K5+450</t>
  </si>
  <si>
    <t>MĐ-2</t>
  </si>
  <si>
    <t>Cống Thụy Mão</t>
  </si>
  <si>
    <t>(0,8*1,2)</t>
  </si>
  <si>
    <t>GS-2</t>
  </si>
  <si>
    <t>Cống Ngăm Mạc</t>
  </si>
  <si>
    <t>K0+990</t>
  </si>
  <si>
    <t>1*(1,1*1,4)*26,5</t>
  </si>
  <si>
    <t>GS-3</t>
  </si>
  <si>
    <t>Cống Tiêu Xá</t>
  </si>
  <si>
    <t>K3+400</t>
  </si>
  <si>
    <t>1*(1,6*1,8)*25</t>
  </si>
  <si>
    <t>SG-2</t>
  </si>
  <si>
    <t>Cống tiêu Song Giang</t>
  </si>
  <si>
    <t>K4+650</t>
  </si>
  <si>
    <t>1*(1,2*1,4)*45</t>
  </si>
  <si>
    <t>SG-3</t>
  </si>
  <si>
    <t>Cống Lập Ái</t>
  </si>
  <si>
    <t>K1+00</t>
  </si>
  <si>
    <t>1*(f0,9)*25,5</t>
  </si>
  <si>
    <t>QC-2</t>
  </si>
  <si>
    <t>Cống đê bối Quả Cảm</t>
  </si>
  <si>
    <t>K0+273</t>
  </si>
  <si>
    <t>1*(1,0*1,2)*20,5</t>
  </si>
  <si>
    <t>ĐH-1</t>
  </si>
  <si>
    <t>Cống bối Đẩu hàn</t>
  </si>
  <si>
    <t>K0+450</t>
  </si>
  <si>
    <t>Bối Đẩu Hàn</t>
  </si>
  <si>
    <t>1*(0,6*0,9)*32</t>
  </si>
  <si>
    <t>ĐH-2</t>
  </si>
  <si>
    <t>Cống Xóm Giữa</t>
  </si>
  <si>
    <t>K1+250</t>
  </si>
  <si>
    <t>1*(1,2*1,5)*25</t>
  </si>
  <si>
    <t>ĐH-3</t>
  </si>
  <si>
    <t>Cống Kênh qua đê Đẩu hàn</t>
  </si>
  <si>
    <t>K1+900</t>
  </si>
  <si>
    <t>1*(0,8*1,4)*24</t>
  </si>
  <si>
    <t>BX-1</t>
  </si>
  <si>
    <t>Cống Đồng Sài 1</t>
  </si>
  <si>
    <t>K1+050</t>
  </si>
  <si>
    <t>1*(1,8*2)*39</t>
  </si>
  <si>
    <t>BX-3</t>
  </si>
  <si>
    <t>Cống Đồng Sài 2</t>
  </si>
  <si>
    <t>K2+150</t>
  </si>
  <si>
    <t>1*(2*2,3)*33</t>
  </si>
  <si>
    <t>BX-5</t>
  </si>
  <si>
    <t>Cống Sống Soi</t>
  </si>
  <si>
    <t>K5+500</t>
  </si>
  <si>
    <t>1*(1,2*1,6)*37,55</t>
  </si>
  <si>
    <t>BX-7</t>
  </si>
  <si>
    <t>Cống Phấn Trung</t>
  </si>
  <si>
    <t>K7+400</t>
  </si>
  <si>
    <t>1*(1*1)*30</t>
  </si>
  <si>
    <t>BX-8</t>
  </si>
  <si>
    <t>Cống Hạ Giang</t>
  </si>
  <si>
    <t>K8+300</t>
  </si>
  <si>
    <t>1*(0,8*1,2)</t>
  </si>
  <si>
    <t>BX-9</t>
  </si>
  <si>
    <t>Cống Trằm</t>
  </si>
  <si>
    <t>K9+300</t>
  </si>
  <si>
    <t>1*(0,8*1)*29,5</t>
  </si>
  <si>
    <t>BX-10</t>
  </si>
  <si>
    <t>Cống Trục</t>
  </si>
  <si>
    <t>K10+150</t>
  </si>
  <si>
    <t>1*(1,5*1,75)*23</t>
  </si>
  <si>
    <t>BX-13</t>
  </si>
  <si>
    <t>Cống Phong Cốc</t>
  </si>
  <si>
    <t>K13+985</t>
  </si>
  <si>
    <t>1*(1,5*2,2)</t>
  </si>
  <si>
    <t>BX-14</t>
  </si>
  <si>
    <t>Cống Cầu Kênh</t>
  </si>
  <si>
    <t>K14+250</t>
  </si>
  <si>
    <t>1*(1*2)</t>
  </si>
  <si>
    <t xml:space="preserve">(Kèm theo Quyết định  số        /2024/QĐ-UBND  ngày       tháng        năm 2024 của UBND tỉnh Bắc Ninh)  </t>
  </si>
  <si>
    <t xml:space="preserve">(Kèm theo Quyết định  số        /2024/QĐ-UBND  ngày       tháng      năm 2024 của UBND tỉnh Bắc Ninh)  </t>
  </si>
  <si>
    <t xml:space="preserve">(Kèm theo Quyết định  số       /2024/QĐ-UBND ngày     /      /2024 của UBND tỉnh Bắc Ninh)  </t>
  </si>
  <si>
    <t xml:space="preserve">(Kèm theo Quyết định  số       /2024/QĐ-UBND  ngày      /      /2024 của UBND tỉnh Bắc Ninh)  </t>
  </si>
  <si>
    <t>PHỤ LỤC 6: DANH MỤC CÔNG TRÌNH CỐNG DƯỚI ĐÊ DO UBND TỈNH QUẢN LÝ</t>
  </si>
  <si>
    <t>PHỤ LỤC 7: DANH MỤC CÔNG TRÌNH CỐNG DƯỚI ĐÊ PHÂN CẤP CHO UBND  CẤP HUYỆN/TP QUẢN LÝ</t>
  </si>
  <si>
    <t xml:space="preserve">Trạm bơm Quả Tim
(Đồng Phúc) </t>
  </si>
  <si>
    <t>Trạm bơm Ao Đình (Tam Lư)</t>
  </si>
  <si>
    <t>Kênh gốc găng</t>
  </si>
  <si>
    <t>Kênh Vĩnh Kiều</t>
  </si>
  <si>
    <t xml:space="preserve">Trạm bơm Vườn Câu </t>
  </si>
  <si>
    <t>Trạm bơm Cổng Xóm (Hồi Quan )</t>
  </si>
  <si>
    <t>Máy di động</t>
  </si>
  <si>
    <t xml:space="preserve">Trạm bơm Bãi Ca (Phù lưu) </t>
  </si>
  <si>
    <t xml:space="preserve">Trạm bơm Tân Hưng (Tân Thượng)      </t>
  </si>
  <si>
    <t>Trạm bơm Man Kiều</t>
  </si>
  <si>
    <t>Trạm bơm Thôn Đông</t>
  </si>
  <si>
    <t>Trạm bơm Văn Trung 1</t>
  </si>
  <si>
    <t>Kênh tiêu dẫn TB Hán Quảng</t>
  </si>
  <si>
    <t>Trạm bơm Guột 1 (Rìa Trai)</t>
  </si>
  <si>
    <t>Trạm bơm Guột 2 (Đồng Đô)</t>
  </si>
  <si>
    <t>Trạm bơm Guột 3 (Cầu Ma)</t>
  </si>
  <si>
    <t>Trạm bơm Công Cối</t>
  </si>
  <si>
    <t>Trạm bơm Phù Lãng</t>
  </si>
  <si>
    <t>Trạm bơm tưới An Trạch (NS)</t>
  </si>
  <si>
    <t>Trạm bơm Núi Mè</t>
  </si>
  <si>
    <t>Trạm bơm Lãm Trại</t>
  </si>
  <si>
    <t>Trạm bơm sau trường cấp 3</t>
  </si>
  <si>
    <t>Động cơ 7.5Kw/h</t>
  </si>
  <si>
    <t>Trạm bơm Phúc Sơn</t>
  </si>
  <si>
    <t>Trạm bơm Tào Khê</t>
  </si>
  <si>
    <t>Võ Cường</t>
  </si>
  <si>
    <t>Trạm bơm Trà Pha</t>
  </si>
  <si>
    <t>Kênh Nội đồng</t>
  </si>
  <si>
    <t>Trạm bơm Cầu Trăm</t>
  </si>
  <si>
    <t>Trạm bơm Duối</t>
  </si>
  <si>
    <t>Trạm bơm  Bờ Lạc tưới</t>
  </si>
  <si>
    <t>Trạm bơm Quan Đình 1</t>
  </si>
  <si>
    <t>Tri phương 2-2</t>
  </si>
  <si>
    <t>Kênh tiêu Sông Húc</t>
  </si>
  <si>
    <t>Động cơ 180Kw/h</t>
  </si>
  <si>
    <t>Động cơ 110Kw</t>
  </si>
  <si>
    <t>Động cơ 5Kw/h</t>
  </si>
  <si>
    <t>Động cơ 22- 33Kw/h</t>
  </si>
  <si>
    <t>Trạm bơm hoạt động lưu động dã chiến 02 điểm đồng hồ)</t>
  </si>
  <si>
    <t>Trạm bơm dã chiến Tiêu Sơn</t>
  </si>
  <si>
    <t>700+250</t>
  </si>
  <si>
    <t>Động cơ 15-22Kw/h</t>
  </si>
  <si>
    <t>1000 và 2800</t>
  </si>
  <si>
    <t>Động cơ 33Kw/h và 75kW/h</t>
  </si>
  <si>
    <t>Động cơ7,5kw</t>
  </si>
  <si>
    <t xml:space="preserve"> Động cơ 7,5Kw/h</t>
  </si>
  <si>
    <t>Trạm bơm Đồng Trước (Na)</t>
  </si>
  <si>
    <t>kênh N6, kênh tiêu nội đồng</t>
  </si>
  <si>
    <t>Trạm bơm Đầu Cầu 1</t>
  </si>
  <si>
    <t xml:space="preserve">Động cơ 22Kw/h </t>
  </si>
  <si>
    <t>Trạm bơm Cổng ngoài (Đồng Trước)</t>
  </si>
  <si>
    <t>Trạm bơm  Đồng Ma (Đồng Sau)</t>
  </si>
  <si>
    <t>1200 và 600</t>
  </si>
  <si>
    <t>Trạm bơm Phần Nghề</t>
  </si>
  <si>
    <t>Kênh tưới Tb chùa tranh</t>
  </si>
  <si>
    <t>Kênh tưới TB Tân Chi (tiếp nguồn kênh N6)</t>
  </si>
  <si>
    <t>kênh tiêu chính Tân Chi</t>
  </si>
  <si>
    <t>Kênh dẫn TB Cầu Vực</t>
  </si>
  <si>
    <t>Kênh dẫn TB Đông Xuyên</t>
  </si>
  <si>
    <t>Kênh dẫn TB Sau làng</t>
  </si>
  <si>
    <t>Kênh dẫn TB Tiên Trà-Trung Bạn</t>
  </si>
  <si>
    <t>Kênh dẫn TB Đồng Trầu</t>
  </si>
  <si>
    <t>Kênh dẫn TB Đồng Bạc</t>
  </si>
  <si>
    <t>Kênh dẫn TB Giếng ngoài</t>
  </si>
  <si>
    <t>Kênh dẫn TB Đức Lân</t>
  </si>
  <si>
    <t>Kênh dẫn TB Cầu Gạo</t>
  </si>
  <si>
    <t>Kênh dẫn TB Yên Từ (đồng)</t>
  </si>
  <si>
    <t>Kênh dẫn TB Đầu Làng (Bằng Lục)</t>
  </si>
  <si>
    <t>Kênh tiêu sông Húc</t>
  </si>
  <si>
    <t>Kênh tiêu T1 (Phú Lâm)</t>
  </si>
  <si>
    <t>Kênh tiêu T2 (Phú Lâm)</t>
  </si>
  <si>
    <t>khoảng 114 ha</t>
  </si>
  <si>
    <t>Trạm bơm Thôn Thượng (Cầu Máng)</t>
  </si>
  <si>
    <t xml:space="preserve">Trạm bơm vọng nguyệt đi con voi, lủ, lá cao, chuôm ổ, cổ ngựa </t>
  </si>
  <si>
    <t>Cổ ngựa đi đồng ngòi</t>
  </si>
  <si>
    <t>Tưới tiêu
 kết hợp</t>
  </si>
  <si>
    <t>Tưới tiêu 
kết hợp</t>
  </si>
  <si>
    <t>Cống thông
 nước</t>
  </si>
  <si>
    <t>Cống thông 
nước</t>
  </si>
  <si>
    <t>1400+1900</t>
  </si>
  <si>
    <t>Bình Cầu, xã Hoài Thượng</t>
  </si>
  <si>
    <t>Trạm bơm Trung Thành 2</t>
  </si>
  <si>
    <t>Kênh dẫn TB Kim Tháp</t>
  </si>
  <si>
    <t>Trạm bơm Phí Cao</t>
  </si>
  <si>
    <t>Trạm bơm Cầu Dùng</t>
  </si>
  <si>
    <t>Kênh tưới nhánh Sb trạm bơm Song Liễu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</si>
</sst>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₫_-;\-* #,##0.00\ _₫_-;_-* &quot;-&quot;??\ _₫_-;_-@_-"/>
    <numFmt numFmtId="165" formatCode="0.0"/>
    <numFmt numFmtId="166" formatCode="0_);\(0\)"/>
    <numFmt numFmtId="167" formatCode="_-* #,##0.0\ _₫_-;\-* #,##0.0\ _₫_-;_-* &quot;-&quot;??\ _₫_-;_-@_-"/>
    <numFmt numFmtId="168" formatCode="_-* #,##0\ _₫_-;\-* #,##0\ _₫_-;_-* &quot;-&quot;??\ _₫_-;_-@_-"/>
    <numFmt numFmtId="169" formatCode="#,##0;[Red]#,##0"/>
    <numFmt numFmtId="170" formatCode="#,##0.0"/>
    <numFmt numFmtId="171" formatCode="0.00;[Red]0.00"/>
    <numFmt numFmtId="172" formatCode="#,##0.000"/>
    <numFmt numFmtId="173" formatCode="#,##0.0;[Red]#,##0.0"/>
    <numFmt numFmtId="174" formatCode="_-* #.##00\ _₫_-;\-* #.##00\ _₫_-;_-* &quot;-&quot;??\ _₫_-;_-@_-"/>
    <numFmt numFmtId="175" formatCode="_(* #,##0.0_);_(* \(#,##0.0\);_(* &quot;-&quot;?_);_(@_)"/>
    <numFmt numFmtId="176" formatCode="_-* #.##\ _₫_-;\-* #.##\ _₫_-;_-* &quot;-&quot;??\ _₫_-;_-@_-"/>
  </numFmts>
  <fonts count="45" x14ac:knownFonts="1">
    <font>
      <sz val="10"/>
      <color theme="1"/>
      <name val="Arial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1.5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Arial"/>
      <family val="2"/>
      <charset val="163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4"/>
      <name val=".VnTime"/>
      <family val="2"/>
    </font>
    <font>
      <sz val="11"/>
      <color indexed="8"/>
      <name val="Calibri"/>
      <family val="2"/>
      <charset val="163"/>
    </font>
    <font>
      <sz val="12"/>
      <color theme="1"/>
      <name val=".VnTime"/>
      <family val="2"/>
    </font>
    <font>
      <b/>
      <sz val="12"/>
      <color indexed="12"/>
      <name val="Times New Roman"/>
      <family val="1"/>
    </font>
    <font>
      <sz val="12"/>
      <name val="Calibri"/>
      <family val="2"/>
    </font>
    <font>
      <b/>
      <sz val="10"/>
      <color theme="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0"/>
      <name val="Arial"/>
      <family val="2"/>
      <charset val="163"/>
    </font>
    <font>
      <b/>
      <sz val="11"/>
      <color rgb="FFFF0000"/>
      <name val="Times New Roman"/>
      <family val="1"/>
    </font>
    <font>
      <sz val="11"/>
      <color rgb="FF002060"/>
      <name val="Times New Roman"/>
      <family val="1"/>
    </font>
    <font>
      <sz val="11"/>
      <color theme="1"/>
      <name val="Times New Roman"/>
      <family val="1"/>
      <charset val="163"/>
    </font>
    <font>
      <i/>
      <sz val="12"/>
      <name val="Times New Roman"/>
      <family val="1"/>
    </font>
    <font>
      <b/>
      <sz val="12"/>
      <name val="Calibri"/>
      <family val="2"/>
    </font>
    <font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  <charset val="163"/>
    </font>
    <font>
      <b/>
      <sz val="12"/>
      <name val="Times New Roman"/>
      <family val="1"/>
      <charset val="163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0" fillId="0" borderId="0"/>
    <xf numFmtId="164" fontId="19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  <xf numFmtId="0" fontId="2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2" fillId="0" borderId="0"/>
    <xf numFmtId="0" fontId="10" fillId="0" borderId="0"/>
    <xf numFmtId="0" fontId="31" fillId="0" borderId="0"/>
    <xf numFmtId="0" fontId="1" fillId="0" borderId="0" applyFont="0" applyFill="0" applyBorder="0" applyAlignment="0" applyProtection="0"/>
  </cellStyleXfs>
  <cellXfs count="118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9" fillId="0" borderId="1" xfId="5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left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6" fontId="11" fillId="0" borderId="1" xfId="5" applyNumberFormat="1" applyFont="1" applyBorder="1" applyAlignment="1">
      <alignment horizontal="left" vertical="center" wrapText="1"/>
    </xf>
    <xf numFmtId="166" fontId="7" fillId="0" borderId="1" xfId="5" applyNumberFormat="1" applyFont="1" applyBorder="1" applyAlignment="1">
      <alignment horizontal="left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 wrapText="1"/>
    </xf>
    <xf numFmtId="0" fontId="7" fillId="0" borderId="1" xfId="5" applyFont="1" applyBorder="1" applyAlignment="1" applyProtection="1">
      <alignment horizontal="left" vertical="center" wrapText="1"/>
      <protection locked="0"/>
    </xf>
    <xf numFmtId="0" fontId="11" fillId="0" borderId="1" xfId="5" applyFont="1" applyFill="1" applyBorder="1" applyAlignment="1" applyProtection="1">
      <alignment horizontal="left" vertical="center" wrapText="1"/>
      <protection locked="0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5" applyFont="1" applyBorder="1" applyAlignment="1" applyProtection="1">
      <alignment horizontal="center" vertical="center" wrapText="1"/>
      <protection locked="0"/>
    </xf>
    <xf numFmtId="2" fontId="7" fillId="0" borderId="1" xfId="6" applyNumberFormat="1" applyFont="1" applyBorder="1" applyAlignment="1">
      <alignment horizontal="center" vertical="center" wrapText="1"/>
    </xf>
    <xf numFmtId="2" fontId="11" fillId="0" borderId="1" xfId="6" applyNumberFormat="1" applyFont="1" applyBorder="1" applyAlignment="1">
      <alignment horizontal="center" vertical="center" wrapText="1"/>
    </xf>
    <xf numFmtId="1" fontId="7" fillId="0" borderId="1" xfId="6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7" fillId="0" borderId="1" xfId="5" applyFont="1" applyBorder="1" applyAlignment="1">
      <alignment horizontal="left" vertical="center" wrapText="1"/>
    </xf>
    <xf numFmtId="165" fontId="11" fillId="3" borderId="1" xfId="5" applyNumberFormat="1" applyFont="1" applyFill="1" applyBorder="1" applyAlignment="1">
      <alignment horizontal="center" vertical="center" wrapText="1"/>
    </xf>
    <xf numFmtId="165" fontId="11" fillId="0" borderId="1" xfId="6" applyNumberFormat="1" applyFont="1" applyFill="1" applyBorder="1" applyAlignment="1">
      <alignment horizontal="center" vertical="center" wrapText="1"/>
    </xf>
    <xf numFmtId="165" fontId="7" fillId="0" borderId="1" xfId="6" applyNumberFormat="1" applyFont="1" applyBorder="1" applyAlignment="1">
      <alignment horizontal="center" vertical="center" wrapText="1"/>
    </xf>
    <xf numFmtId="165" fontId="11" fillId="0" borderId="1" xfId="6" applyNumberFormat="1" applyFont="1" applyBorder="1" applyAlignment="1">
      <alignment horizontal="center" vertical="center" wrapText="1"/>
    </xf>
    <xf numFmtId="165" fontId="7" fillId="0" borderId="1" xfId="6" applyNumberFormat="1" applyFont="1" applyFill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left" vertical="center" wrapText="1"/>
    </xf>
    <xf numFmtId="1" fontId="11" fillId="0" borderId="1" xfId="5" applyNumberFormat="1" applyFont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/>
    <xf numFmtId="0" fontId="6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167" fontId="9" fillId="4" borderId="1" xfId="7" applyNumberFormat="1" applyFont="1" applyFill="1" applyBorder="1" applyAlignment="1">
      <alignment horizontal="right" vertical="center" wrapText="1"/>
    </xf>
    <xf numFmtId="0" fontId="6" fillId="0" borderId="0" xfId="0" applyFont="1"/>
    <xf numFmtId="0" fontId="9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165" fontId="7" fillId="0" borderId="1" xfId="5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11" fillId="0" borderId="1" xfId="5" applyNumberFormat="1" applyFont="1" applyBorder="1" applyAlignment="1">
      <alignment horizontal="right" vertical="center" wrapText="1"/>
    </xf>
    <xf numFmtId="165" fontId="11" fillId="3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165" fontId="7" fillId="4" borderId="1" xfId="5" applyNumberFormat="1" applyFont="1" applyFill="1" applyBorder="1" applyAlignment="1">
      <alignment horizontal="right" vertical="center" wrapText="1"/>
    </xf>
    <xf numFmtId="165" fontId="7" fillId="0" borderId="1" xfId="5" applyNumberFormat="1" applyFont="1" applyFill="1" applyBorder="1" applyAlignment="1">
      <alignment horizontal="right" vertical="center" wrapText="1"/>
    </xf>
    <xf numFmtId="165" fontId="11" fillId="0" borderId="1" xfId="5" applyNumberFormat="1" applyFont="1" applyFill="1" applyBorder="1" applyAlignment="1">
      <alignment horizontal="right" vertical="center" wrapText="1"/>
    </xf>
    <xf numFmtId="165" fontId="11" fillId="4" borderId="1" xfId="5" applyNumberFormat="1" applyFont="1" applyFill="1" applyBorder="1" applyAlignment="1">
      <alignment horizontal="right" vertical="center" wrapText="1"/>
    </xf>
    <xf numFmtId="165" fontId="7" fillId="0" borderId="1" xfId="5" applyNumberFormat="1" applyFont="1" applyBorder="1" applyAlignment="1" applyProtection="1">
      <alignment horizontal="right" vertical="center" wrapText="1"/>
      <protection locked="0"/>
    </xf>
    <xf numFmtId="165" fontId="7" fillId="0" borderId="1" xfId="6" applyNumberFormat="1" applyFont="1" applyBorder="1" applyAlignment="1">
      <alignment horizontal="right" vertical="center" wrapText="1"/>
    </xf>
    <xf numFmtId="165" fontId="7" fillId="0" borderId="1" xfId="6" applyNumberFormat="1" applyFont="1" applyFill="1" applyBorder="1" applyAlignment="1">
      <alignment horizontal="right" vertical="center" wrapText="1"/>
    </xf>
    <xf numFmtId="165" fontId="11" fillId="0" borderId="1" xfId="6" applyNumberFormat="1" applyFont="1" applyBorder="1" applyAlignment="1">
      <alignment horizontal="right" vertical="center" wrapText="1"/>
    </xf>
    <xf numFmtId="165" fontId="7" fillId="4" borderId="1" xfId="6" applyNumberFormat="1" applyFont="1" applyFill="1" applyBorder="1" applyAlignment="1">
      <alignment horizontal="right" vertical="center" wrapText="1"/>
    </xf>
    <xf numFmtId="0" fontId="7" fillId="4" borderId="1" xfId="6" applyFont="1" applyFill="1" applyBorder="1" applyAlignment="1">
      <alignment horizontal="right" vertical="center" wrapText="1"/>
    </xf>
    <xf numFmtId="165" fontId="7" fillId="0" borderId="1" xfId="3" applyNumberFormat="1" applyFont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7" fillId="4" borderId="1" xfId="0" applyNumberFormat="1" applyFont="1" applyFill="1" applyBorder="1" applyAlignment="1">
      <alignment horizontal="right" vertical="center" wrapText="1"/>
    </xf>
    <xf numFmtId="165" fontId="11" fillId="4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165" fontId="7" fillId="0" borderId="1" xfId="5" applyNumberFormat="1" applyFont="1" applyBorder="1" applyAlignment="1" applyProtection="1">
      <alignment horizontal="right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5" fontId="9" fillId="4" borderId="1" xfId="5" applyNumberFormat="1" applyFont="1" applyFill="1" applyBorder="1" applyAlignment="1">
      <alignment horizontal="right" vertical="center" wrapText="1"/>
    </xf>
    <xf numFmtId="0" fontId="3" fillId="0" borderId="0" xfId="0" applyFont="1" applyAlignment="1"/>
    <xf numFmtId="0" fontId="7" fillId="4" borderId="0" xfId="5" applyFont="1" applyFill="1" applyBorder="1" applyAlignment="1">
      <alignment horizontal="center" vertical="center" wrapText="1"/>
    </xf>
    <xf numFmtId="0" fontId="7" fillId="4" borderId="0" xfId="5" applyFont="1" applyFill="1" applyBorder="1" applyAlignment="1">
      <alignment horizontal="left" vertical="center" wrapText="1"/>
    </xf>
    <xf numFmtId="165" fontId="7" fillId="4" borderId="0" xfId="5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168" fontId="9" fillId="4" borderId="1" xfId="7" applyNumberFormat="1" applyFont="1" applyFill="1" applyBorder="1" applyAlignment="1">
      <alignment horizontal="right" vertical="center" wrapText="1"/>
    </xf>
    <xf numFmtId="168" fontId="9" fillId="4" borderId="1" xfId="7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1" fontId="7" fillId="0" borderId="1" xfId="5" applyNumberFormat="1" applyFont="1" applyBorder="1" applyAlignment="1">
      <alignment horizontal="center" vertical="center" wrapText="1"/>
    </xf>
    <xf numFmtId="2" fontId="7" fillId="0" borderId="1" xfId="5" applyNumberFormat="1" applyFont="1" applyBorder="1" applyAlignment="1">
      <alignment horizontal="left" vertical="center" wrapText="1"/>
    </xf>
    <xf numFmtId="0" fontId="7" fillId="0" borderId="1" xfId="5" applyFont="1" applyFill="1" applyBorder="1" applyAlignment="1">
      <alignment horizontal="center" vertical="center" wrapText="1"/>
    </xf>
    <xf numFmtId="168" fontId="3" fillId="4" borderId="1" xfId="7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 wrapText="1"/>
    </xf>
    <xf numFmtId="168" fontId="7" fillId="0" borderId="1" xfId="7" applyNumberFormat="1" applyFont="1" applyBorder="1" applyAlignment="1">
      <alignment horizontal="right" vertical="center" wrapText="1"/>
    </xf>
    <xf numFmtId="49" fontId="11" fillId="3" borderId="1" xfId="5" applyNumberFormat="1" applyFont="1" applyFill="1" applyBorder="1" applyAlignment="1">
      <alignment horizontal="center" vertical="center" wrapText="1"/>
    </xf>
    <xf numFmtId="168" fontId="11" fillId="0" borderId="1" xfId="7" applyNumberFormat="1" applyFont="1" applyBorder="1" applyAlignment="1">
      <alignment horizontal="right" vertical="center" wrapText="1"/>
    </xf>
    <xf numFmtId="168" fontId="11" fillId="0" borderId="1" xfId="7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9" fillId="0" borderId="1" xfId="0" applyFont="1" applyBorder="1"/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/>
    <xf numFmtId="0" fontId="3" fillId="4" borderId="1" xfId="0" applyFont="1" applyFill="1" applyBorder="1"/>
    <xf numFmtId="0" fontId="3" fillId="4" borderId="1" xfId="5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/>
    </xf>
    <xf numFmtId="0" fontId="3" fillId="4" borderId="1" xfId="5" applyFont="1" applyFill="1" applyBorder="1" applyAlignment="1">
      <alignment horizontal="center" vertical="center" wrapText="1"/>
    </xf>
    <xf numFmtId="165" fontId="3" fillId="4" borderId="1" xfId="5" applyNumberFormat="1" applyFont="1" applyFill="1" applyBorder="1" applyAlignment="1">
      <alignment horizontal="right" vertical="center" wrapText="1"/>
    </xf>
    <xf numFmtId="0" fontId="14" fillId="4" borderId="1" xfId="5" applyFont="1" applyFill="1" applyBorder="1" applyAlignment="1">
      <alignment horizontal="left" vertical="center" wrapText="1"/>
    </xf>
    <xf numFmtId="0" fontId="14" fillId="4" borderId="1" xfId="5" applyFont="1" applyFill="1" applyBorder="1" applyAlignment="1">
      <alignment horizontal="center" vertical="center" wrapText="1"/>
    </xf>
    <xf numFmtId="165" fontId="14" fillId="4" borderId="1" xfId="5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7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8" fontId="5" fillId="3" borderId="1" xfId="7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168" fontId="11" fillId="3" borderId="1" xfId="7" applyNumberFormat="1" applyFont="1" applyFill="1" applyBorder="1" applyAlignment="1">
      <alignment horizontal="right" vertical="center" wrapText="1"/>
    </xf>
    <xf numFmtId="168" fontId="11" fillId="3" borderId="1" xfId="7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11" fillId="3" borderId="1" xfId="0" applyFont="1" applyFill="1" applyBorder="1" applyAlignment="1">
      <alignment vertical="center" wrapText="1"/>
    </xf>
    <xf numFmtId="165" fontId="3" fillId="0" borderId="0" xfId="0" applyNumberFormat="1" applyFont="1"/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49" fontId="11" fillId="3" borderId="1" xfId="5" applyNumberFormat="1" applyFont="1" applyFill="1" applyBorder="1" applyAlignment="1">
      <alignment vertical="center" wrapText="1"/>
    </xf>
    <xf numFmtId="0" fontId="11" fillId="3" borderId="1" xfId="5" applyFont="1" applyFill="1" applyBorder="1" applyAlignment="1">
      <alignment vertical="center" wrapText="1"/>
    </xf>
    <xf numFmtId="0" fontId="11" fillId="0" borderId="1" xfId="5" applyFont="1" applyBorder="1" applyAlignment="1">
      <alignment vertical="center" wrapText="1"/>
    </xf>
    <xf numFmtId="0" fontId="7" fillId="0" borderId="1" xfId="5" applyFont="1" applyBorder="1" applyAlignment="1">
      <alignment vertical="center" wrapText="1"/>
    </xf>
    <xf numFmtId="0" fontId="7" fillId="0" borderId="1" xfId="5" applyFont="1" applyFill="1" applyBorder="1" applyAlignment="1">
      <alignment vertical="center" wrapText="1"/>
    </xf>
    <xf numFmtId="0" fontId="7" fillId="4" borderId="1" xfId="5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6" applyFont="1" applyFill="1" applyBorder="1" applyAlignment="1">
      <alignment vertical="center" wrapText="1"/>
    </xf>
    <xf numFmtId="2" fontId="7" fillId="0" borderId="1" xfId="5" applyNumberFormat="1" applyFont="1" applyBorder="1" applyAlignment="1">
      <alignment vertical="center" wrapText="1"/>
    </xf>
    <xf numFmtId="0" fontId="11" fillId="3" borderId="1" xfId="5" quotePrefix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11" fillId="3" borderId="1" xfId="5" applyNumberFormat="1" applyFont="1" applyFill="1" applyBorder="1" applyAlignment="1">
      <alignment horizontal="right" vertical="center" wrapText="1"/>
    </xf>
    <xf numFmtId="170" fontId="11" fillId="3" borderId="1" xfId="0" applyNumberFormat="1" applyFont="1" applyFill="1" applyBorder="1" applyAlignment="1">
      <alignment horizontal="right" vertical="center" wrapText="1"/>
    </xf>
    <xf numFmtId="0" fontId="7" fillId="0" borderId="1" xfId="5" applyFont="1" applyFill="1" applyBorder="1" applyAlignment="1">
      <alignment horizontal="right" vertical="center" wrapText="1"/>
    </xf>
    <xf numFmtId="168" fontId="11" fillId="3" borderId="1" xfId="7" applyNumberFormat="1" applyFont="1" applyFill="1" applyBorder="1" applyAlignment="1">
      <alignment vertical="center" wrapText="1"/>
    </xf>
    <xf numFmtId="168" fontId="11" fillId="0" borderId="1" xfId="7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7" fillId="4" borderId="1" xfId="5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center" wrapText="1"/>
    </xf>
    <xf numFmtId="0" fontId="7" fillId="0" borderId="1" xfId="5" applyFont="1" applyBorder="1" applyAlignment="1">
      <alignment horizontal="center" vertical="center" wrapText="1"/>
    </xf>
    <xf numFmtId="0" fontId="11" fillId="3" borderId="1" xfId="5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168" fontId="5" fillId="3" borderId="3" xfId="0" applyNumberFormat="1" applyFont="1" applyFill="1" applyBorder="1" applyAlignment="1">
      <alignment horizontal="center" vertical="center" wrapText="1"/>
    </xf>
    <xf numFmtId="168" fontId="5" fillId="3" borderId="1" xfId="7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6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left" vertical="center" wrapText="1"/>
    </xf>
    <xf numFmtId="0" fontId="7" fillId="0" borderId="0" xfId="6" applyFont="1" applyBorder="1" applyAlignment="1">
      <alignment horizontal="left" vertical="center" wrapText="1"/>
    </xf>
    <xf numFmtId="2" fontId="7" fillId="0" borderId="0" xfId="6" applyNumberFormat="1" applyFont="1" applyBorder="1" applyAlignment="1">
      <alignment horizontal="center" vertical="center" wrapText="1"/>
    </xf>
    <xf numFmtId="0" fontId="7" fillId="0" borderId="0" xfId="6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4" borderId="1" xfId="0" applyFont="1" applyFill="1" applyBorder="1"/>
    <xf numFmtId="2" fontId="7" fillId="0" borderId="1" xfId="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5" fontId="7" fillId="4" borderId="1" xfId="6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7" fillId="0" borderId="1" xfId="5" applyNumberFormat="1" applyFont="1" applyBorder="1" applyAlignment="1">
      <alignment vertical="center" wrapText="1"/>
    </xf>
    <xf numFmtId="0" fontId="9" fillId="4" borderId="1" xfId="5" applyFont="1" applyFill="1" applyBorder="1" applyAlignment="1">
      <alignment vertical="center" wrapText="1"/>
    </xf>
    <xf numFmtId="0" fontId="3" fillId="4" borderId="1" xfId="5" applyFont="1" applyFill="1" applyBorder="1" applyAlignment="1">
      <alignment vertical="center" wrapText="1"/>
    </xf>
    <xf numFmtId="0" fontId="14" fillId="4" borderId="1" xfId="5" applyFont="1" applyFill="1" applyBorder="1" applyAlignment="1">
      <alignment vertical="center" wrapText="1"/>
    </xf>
    <xf numFmtId="0" fontId="11" fillId="0" borderId="1" xfId="5" applyFont="1" applyFill="1" applyBorder="1" applyAlignment="1">
      <alignment vertical="center" wrapText="1"/>
    </xf>
    <xf numFmtId="0" fontId="11" fillId="4" borderId="1" xfId="5" applyFont="1" applyFill="1" applyBorder="1" applyAlignment="1">
      <alignment vertical="center" wrapText="1"/>
    </xf>
    <xf numFmtId="0" fontId="7" fillId="0" borderId="1" xfId="5" applyFont="1" applyBorder="1" applyAlignment="1" applyProtection="1">
      <alignment vertical="center" wrapText="1"/>
      <protection locked="0"/>
    </xf>
    <xf numFmtId="0" fontId="11" fillId="0" borderId="1" xfId="5" applyFont="1" applyFill="1" applyBorder="1" applyAlignment="1" applyProtection="1">
      <alignment vertical="center" wrapText="1"/>
      <protection locked="0"/>
    </xf>
    <xf numFmtId="0" fontId="7" fillId="4" borderId="0" xfId="5" applyFont="1" applyFill="1" applyBorder="1" applyAlignment="1">
      <alignment vertical="center" wrapText="1"/>
    </xf>
    <xf numFmtId="0" fontId="7" fillId="0" borderId="1" xfId="6" applyFont="1" applyBorder="1" applyAlignment="1">
      <alignment vertical="center" wrapText="1"/>
    </xf>
    <xf numFmtId="0" fontId="11" fillId="0" borderId="1" xfId="6" applyFont="1" applyBorder="1" applyAlignment="1">
      <alignment vertical="center" wrapText="1"/>
    </xf>
    <xf numFmtId="0" fontId="7" fillId="4" borderId="1" xfId="6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wrapText="1"/>
    </xf>
    <xf numFmtId="0" fontId="6" fillId="4" borderId="0" xfId="0" applyFont="1" applyFill="1"/>
    <xf numFmtId="0" fontId="7" fillId="0" borderId="1" xfId="5" applyFont="1" applyFill="1" applyBorder="1" applyAlignment="1">
      <alignment horizontal="center" vertical="center" wrapText="1"/>
    </xf>
    <xf numFmtId="170" fontId="7" fillId="0" borderId="1" xfId="11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/>
    <xf numFmtId="0" fontId="21" fillId="0" borderId="0" xfId="0" applyFont="1"/>
    <xf numFmtId="0" fontId="7" fillId="6" borderId="1" xfId="5" applyFont="1" applyFill="1" applyBorder="1" applyAlignment="1">
      <alignment horizontal="lef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 wrapText="1"/>
    </xf>
    <xf numFmtId="0" fontId="3" fillId="0" borderId="0" xfId="0" applyFont="1" applyFill="1"/>
    <xf numFmtId="165" fontId="7" fillId="6" borderId="1" xfId="5" applyNumberFormat="1" applyFont="1" applyFill="1" applyBorder="1" applyAlignment="1">
      <alignment horizontal="right" vertical="center" wrapText="1"/>
    </xf>
    <xf numFmtId="0" fontId="3" fillId="6" borderId="1" xfId="0" applyFont="1" applyFill="1" applyBorder="1"/>
    <xf numFmtId="0" fontId="14" fillId="0" borderId="1" xfId="5" applyFont="1" applyFill="1" applyBorder="1" applyAlignment="1">
      <alignment vertical="center" wrapText="1"/>
    </xf>
    <xf numFmtId="0" fontId="14" fillId="0" borderId="1" xfId="5" applyFont="1" applyFill="1" applyBorder="1" applyAlignment="1">
      <alignment horizontal="left" vertical="center" wrapText="1"/>
    </xf>
    <xf numFmtId="165" fontId="14" fillId="0" borderId="1" xfId="5" applyNumberFormat="1" applyFont="1" applyFill="1" applyBorder="1" applyAlignment="1">
      <alignment horizontal="right" vertical="center" wrapText="1"/>
    </xf>
    <xf numFmtId="167" fontId="11" fillId="3" borderId="1" xfId="7" applyNumberFormat="1" applyFont="1" applyFill="1" applyBorder="1" applyAlignment="1">
      <alignment horizontal="right" vertical="center" wrapText="1"/>
    </xf>
    <xf numFmtId="0" fontId="11" fillId="0" borderId="1" xfId="5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7" fillId="0" borderId="1" xfId="9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0" xfId="0" applyFont="1" applyFill="1"/>
    <xf numFmtId="0" fontId="21" fillId="4" borderId="0" xfId="0" applyFont="1" applyFill="1"/>
    <xf numFmtId="0" fontId="9" fillId="4" borderId="0" xfId="0" applyFont="1" applyFill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4" borderId="1" xfId="5" applyFont="1" applyFill="1" applyBorder="1" applyAlignment="1">
      <alignment horizontal="left" vertical="center" wrapText="1"/>
    </xf>
    <xf numFmtId="0" fontId="7" fillId="4" borderId="1" xfId="5" applyFont="1" applyFill="1" applyBorder="1" applyAlignment="1">
      <alignment horizontal="center" vertical="center" wrapText="1"/>
    </xf>
    <xf numFmtId="170" fontId="29" fillId="0" borderId="1" xfId="11" applyNumberFormat="1" applyFont="1" applyFill="1" applyBorder="1" applyAlignment="1" applyProtection="1">
      <alignment horizontal="center" vertical="center" wrapText="1"/>
      <protection locked="0"/>
    </xf>
    <xf numFmtId="3" fontId="29" fillId="0" borderId="1" xfId="0" applyNumberFormat="1" applyFont="1" applyBorder="1" applyAlignment="1">
      <alignment horizontal="center" vertical="center" wrapText="1"/>
    </xf>
    <xf numFmtId="170" fontId="29" fillId="0" borderId="1" xfId="0" applyNumberFormat="1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vertical="center" wrapText="1"/>
    </xf>
    <xf numFmtId="169" fontId="29" fillId="0" borderId="1" xfId="12" applyNumberFormat="1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1" xfId="14" applyFont="1" applyFill="1" applyBorder="1" applyAlignment="1">
      <alignment horizontal="left" vertical="center" wrapText="1"/>
    </xf>
    <xf numFmtId="0" fontId="7" fillId="0" borderId="1" xfId="14" applyFont="1" applyFill="1" applyBorder="1" applyAlignment="1">
      <alignment horizontal="center" vertical="center" wrapText="1"/>
    </xf>
    <xf numFmtId="167" fontId="7" fillId="0" borderId="1" xfId="15" applyNumberFormat="1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left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11" fillId="0" borderId="0" xfId="5" applyFont="1" applyBorder="1" applyAlignment="1">
      <alignment horizontal="center" vertical="center" wrapText="1"/>
    </xf>
    <xf numFmtId="168" fontId="7" fillId="0" borderId="1" xfId="16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4" borderId="1" xfId="5" applyFont="1" applyFill="1" applyBorder="1" applyAlignment="1">
      <alignment vertical="center" wrapText="1"/>
    </xf>
    <xf numFmtId="0" fontId="4" fillId="4" borderId="1" xfId="5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8" fillId="0" borderId="0" xfId="0" applyFont="1"/>
    <xf numFmtId="0" fontId="7" fillId="0" borderId="5" xfId="5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8" fontId="4" fillId="4" borderId="1" xfId="7" applyNumberFormat="1" applyFont="1" applyFill="1" applyBorder="1" applyAlignment="1">
      <alignment horizontal="center" vertical="center" wrapText="1"/>
    </xf>
    <xf numFmtId="164" fontId="4" fillId="4" borderId="1" xfId="7" applyFont="1" applyFill="1" applyBorder="1" applyAlignment="1">
      <alignment horizontal="center" vertical="center" wrapText="1"/>
    </xf>
    <xf numFmtId="168" fontId="4" fillId="3" borderId="1" xfId="7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3" borderId="1" xfId="5" applyFont="1" applyFill="1" applyBorder="1" applyAlignment="1">
      <alignment horizontal="center" vertical="center" wrapText="1"/>
    </xf>
    <xf numFmtId="164" fontId="5" fillId="3" borderId="1" xfId="7" applyNumberFormat="1" applyFont="1" applyFill="1" applyBorder="1" applyAlignment="1">
      <alignment horizontal="right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vertical="center" wrapText="1"/>
    </xf>
    <xf numFmtId="164" fontId="5" fillId="4" borderId="1" xfId="7" applyNumberFormat="1" applyFont="1" applyFill="1" applyBorder="1" applyAlignment="1">
      <alignment horizontal="right" vertical="center" wrapText="1"/>
    </xf>
    <xf numFmtId="164" fontId="5" fillId="4" borderId="1" xfId="7" applyNumberFormat="1" applyFont="1" applyFill="1" applyBorder="1" applyAlignment="1">
      <alignment horizontal="center" vertical="center" wrapText="1"/>
    </xf>
    <xf numFmtId="168" fontId="5" fillId="4" borderId="1" xfId="7" applyNumberFormat="1" applyFont="1" applyFill="1" applyBorder="1" applyAlignment="1">
      <alignment vertical="center" wrapText="1"/>
    </xf>
    <xf numFmtId="168" fontId="5" fillId="4" borderId="1" xfId="7" applyNumberFormat="1" applyFont="1" applyFill="1" applyBorder="1" applyAlignment="1">
      <alignment horizontal="center" vertical="center" wrapText="1"/>
    </xf>
    <xf numFmtId="168" fontId="5" fillId="4" borderId="1" xfId="7" applyNumberFormat="1" applyFont="1" applyFill="1" applyBorder="1" applyAlignment="1">
      <alignment horizontal="right" vertical="center" wrapText="1"/>
    </xf>
    <xf numFmtId="164" fontId="5" fillId="4" borderId="5" xfId="7" applyNumberFormat="1" applyFont="1" applyFill="1" applyBorder="1" applyAlignment="1">
      <alignment horizontal="right" vertical="center" wrapText="1"/>
    </xf>
    <xf numFmtId="164" fontId="5" fillId="4" borderId="5" xfId="7" applyNumberFormat="1" applyFont="1" applyFill="1" applyBorder="1" applyAlignment="1">
      <alignment horizontal="center" vertical="center" wrapText="1"/>
    </xf>
    <xf numFmtId="168" fontId="5" fillId="4" borderId="5" xfId="7" applyNumberFormat="1" applyFont="1" applyFill="1" applyBorder="1" applyAlignment="1">
      <alignment vertical="center" wrapText="1"/>
    </xf>
    <xf numFmtId="168" fontId="5" fillId="4" borderId="5" xfId="7" applyNumberFormat="1" applyFont="1" applyFill="1" applyBorder="1" applyAlignment="1">
      <alignment horizontal="center" vertical="center" wrapText="1"/>
    </xf>
    <xf numFmtId="168" fontId="5" fillId="4" borderId="5" xfId="7" applyNumberFormat="1" applyFont="1" applyFill="1" applyBorder="1" applyAlignment="1">
      <alignment horizontal="right" vertical="center" wrapText="1"/>
    </xf>
    <xf numFmtId="168" fontId="4" fillId="4" borderId="1" xfId="7" applyNumberFormat="1" applyFont="1" applyFill="1" applyBorder="1" applyAlignment="1">
      <alignment horizontal="right" vertical="center" wrapText="1"/>
    </xf>
    <xf numFmtId="168" fontId="4" fillId="4" borderId="1" xfId="7" applyNumberFormat="1" applyFont="1" applyFill="1" applyBorder="1" applyAlignment="1">
      <alignment horizontal="left" vertical="center" wrapText="1"/>
    </xf>
    <xf numFmtId="164" fontId="4" fillId="4" borderId="1" xfId="7" applyNumberFormat="1" applyFont="1" applyFill="1" applyBorder="1" applyAlignment="1">
      <alignment horizontal="right" vertical="center" wrapText="1"/>
    </xf>
    <xf numFmtId="168" fontId="4" fillId="4" borderId="1" xfId="7" applyNumberFormat="1" applyFont="1" applyFill="1" applyBorder="1" applyAlignment="1">
      <alignment vertical="center" wrapText="1"/>
    </xf>
    <xf numFmtId="4" fontId="4" fillId="4" borderId="1" xfId="7" applyNumberFormat="1" applyFont="1" applyFill="1" applyBorder="1" applyAlignment="1">
      <alignment horizontal="right" vertical="center" wrapText="1"/>
    </xf>
    <xf numFmtId="164" fontId="4" fillId="4" borderId="1" xfId="7" applyFont="1" applyFill="1" applyBorder="1" applyAlignment="1">
      <alignment horizontal="right" vertical="center" wrapText="1"/>
    </xf>
    <xf numFmtId="0" fontId="5" fillId="3" borderId="1" xfId="5" applyFont="1" applyFill="1" applyBorder="1" applyAlignment="1">
      <alignment vertical="center" wrapText="1"/>
    </xf>
    <xf numFmtId="164" fontId="5" fillId="3" borderId="1" xfId="7" applyNumberFormat="1" applyFont="1" applyFill="1" applyBorder="1" applyAlignment="1">
      <alignment horizontal="center" vertical="center" wrapText="1"/>
    </xf>
    <xf numFmtId="168" fontId="5" fillId="3" borderId="1" xfId="7" applyNumberFormat="1" applyFont="1" applyFill="1" applyBorder="1" applyAlignment="1">
      <alignment vertical="center" wrapText="1"/>
    </xf>
    <xf numFmtId="164" fontId="4" fillId="4" borderId="1" xfId="7" applyFont="1" applyFill="1" applyBorder="1" applyAlignment="1">
      <alignment vertical="center" wrapText="1"/>
    </xf>
    <xf numFmtId="0" fontId="4" fillId="4" borderId="1" xfId="6" applyFont="1" applyFill="1" applyBorder="1" applyAlignment="1">
      <alignment vertical="center" wrapText="1"/>
    </xf>
    <xf numFmtId="168" fontId="5" fillId="3" borderId="1" xfId="5" applyNumberFormat="1" applyFont="1" applyFill="1" applyBorder="1" applyAlignment="1">
      <alignment horizontal="right" vertical="center" wrapText="1"/>
    </xf>
    <xf numFmtId="168" fontId="5" fillId="3" borderId="1" xfId="5" applyNumberFormat="1" applyFont="1" applyFill="1" applyBorder="1" applyAlignment="1">
      <alignment vertical="center" wrapText="1"/>
    </xf>
    <xf numFmtId="168" fontId="5" fillId="3" borderId="5" xfId="7" applyNumberFormat="1" applyFont="1" applyFill="1" applyBorder="1" applyAlignment="1">
      <alignment horizontal="right" vertical="center" wrapText="1"/>
    </xf>
    <xf numFmtId="168" fontId="5" fillId="3" borderId="5" xfId="7" applyNumberFormat="1" applyFont="1" applyFill="1" applyBorder="1" applyAlignment="1">
      <alignment horizontal="center" vertical="center" wrapText="1"/>
    </xf>
    <xf numFmtId="170" fontId="4" fillId="4" borderId="1" xfId="11" applyNumberFormat="1" applyFont="1" applyFill="1" applyBorder="1" applyAlignment="1" applyProtection="1">
      <alignment vertical="center" wrapText="1"/>
      <protection locked="0"/>
    </xf>
    <xf numFmtId="3" fontId="4" fillId="4" borderId="1" xfId="7" applyNumberFormat="1" applyFont="1" applyFill="1" applyBorder="1" applyAlignment="1">
      <alignment horizontal="right"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vertical="center" wrapText="1"/>
    </xf>
    <xf numFmtId="4" fontId="4" fillId="3" borderId="1" xfId="7" applyNumberFormat="1" applyFont="1" applyFill="1" applyBorder="1" applyAlignment="1">
      <alignment horizontal="right" vertical="center" wrapText="1"/>
    </xf>
    <xf numFmtId="4" fontId="4" fillId="3" borderId="1" xfId="7" applyNumberFormat="1" applyFont="1" applyFill="1" applyBorder="1" applyAlignment="1">
      <alignment horizontal="center" vertical="center" wrapText="1"/>
    </xf>
    <xf numFmtId="168" fontId="4" fillId="3" borderId="1" xfId="7" applyNumberFormat="1" applyFont="1" applyFill="1" applyBorder="1" applyAlignment="1">
      <alignment vertical="center" wrapText="1"/>
    </xf>
    <xf numFmtId="168" fontId="4" fillId="3" borderId="1" xfId="7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  <xf numFmtId="0" fontId="4" fillId="4" borderId="6" xfId="5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right"/>
    </xf>
    <xf numFmtId="1" fontId="5" fillId="4" borderId="1" xfId="0" applyNumberFormat="1" applyFont="1" applyFill="1" applyBorder="1" applyAlignment="1">
      <alignment horizontal="center"/>
    </xf>
    <xf numFmtId="0" fontId="11" fillId="0" borderId="1" xfId="5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5" applyFont="1" applyBorder="1" applyAlignment="1">
      <alignment vertical="center" wrapText="1"/>
    </xf>
    <xf numFmtId="168" fontId="7" fillId="0" borderId="1" xfId="7" applyNumberFormat="1" applyFont="1" applyBorder="1" applyAlignment="1">
      <alignment vertical="center" wrapText="1"/>
    </xf>
    <xf numFmtId="0" fontId="7" fillId="0" borderId="1" xfId="5" applyFont="1" applyBorder="1" applyAlignment="1">
      <alignment horizontal="center" vertical="center" wrapText="1"/>
    </xf>
    <xf numFmtId="168" fontId="7" fillId="0" borderId="1" xfId="7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vertical="center" wrapText="1"/>
    </xf>
    <xf numFmtId="0" fontId="7" fillId="0" borderId="1" xfId="5" applyFont="1" applyBorder="1" applyAlignment="1">
      <alignment vertical="center" wrapText="1"/>
    </xf>
    <xf numFmtId="168" fontId="7" fillId="0" borderId="1" xfId="7" applyNumberFormat="1" applyFont="1" applyBorder="1" applyAlignment="1">
      <alignment vertical="center" wrapText="1"/>
    </xf>
    <xf numFmtId="0" fontId="7" fillId="0" borderId="1" xfId="5" applyFont="1" applyBorder="1" applyAlignment="1">
      <alignment horizontal="center" vertical="center" wrapText="1"/>
    </xf>
    <xf numFmtId="168" fontId="7" fillId="0" borderId="1" xfId="7" applyNumberFormat="1" applyFont="1" applyBorder="1" applyAlignment="1">
      <alignment horizontal="center" vertical="center" wrapText="1"/>
    </xf>
    <xf numFmtId="168" fontId="11" fillId="3" borderId="1" xfId="7" applyNumberFormat="1" applyFont="1" applyFill="1" applyBorder="1" applyAlignment="1">
      <alignment horizontal="left" vertical="center" wrapText="1"/>
    </xf>
    <xf numFmtId="167" fontId="7" fillId="0" borderId="1" xfId="7" applyNumberFormat="1" applyFont="1" applyBorder="1" applyAlignment="1">
      <alignment horizontal="right" vertical="center" wrapText="1"/>
    </xf>
    <xf numFmtId="0" fontId="35" fillId="0" borderId="2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8" fontId="7" fillId="3" borderId="1" xfId="7" applyNumberFormat="1" applyFont="1" applyFill="1" applyBorder="1" applyAlignment="1">
      <alignment horizontal="left" vertical="center" wrapText="1"/>
    </xf>
    <xf numFmtId="0" fontId="36" fillId="3" borderId="1" xfId="5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/>
    <xf numFmtId="0" fontId="7" fillId="0" borderId="1" xfId="5" applyFont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left" vertical="center" wrapText="1"/>
    </xf>
    <xf numFmtId="0" fontId="7" fillId="4" borderId="1" xfId="5" applyFont="1" applyFill="1" applyBorder="1" applyAlignment="1">
      <alignment vertical="center" wrapText="1"/>
    </xf>
    <xf numFmtId="0" fontId="7" fillId="4" borderId="1" xfId="5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7" fillId="0" borderId="1" xfId="5" applyFont="1" applyBorder="1" applyAlignment="1">
      <alignment vertical="center" wrapText="1"/>
    </xf>
    <xf numFmtId="170" fontId="11" fillId="0" borderId="1" xfId="9" applyNumberFormat="1" applyFont="1" applyFill="1" applyBorder="1" applyAlignment="1" applyProtection="1">
      <alignment horizontal="center" vertical="center" wrapText="1"/>
    </xf>
    <xf numFmtId="170" fontId="7" fillId="0" borderId="1" xfId="9" applyNumberFormat="1" applyFont="1" applyBorder="1" applyAlignment="1" applyProtection="1">
      <alignment horizontal="right" vertical="center" wrapText="1"/>
      <protection locked="0"/>
    </xf>
    <xf numFmtId="170" fontId="7" fillId="0" borderId="1" xfId="9" applyNumberFormat="1" applyFont="1" applyBorder="1" applyAlignment="1" applyProtection="1">
      <alignment horizontal="center" vertical="center" wrapText="1"/>
      <protection locked="0"/>
    </xf>
    <xf numFmtId="170" fontId="7" fillId="2" borderId="1" xfId="9" applyNumberFormat="1" applyFont="1" applyFill="1" applyBorder="1" applyAlignment="1" applyProtection="1">
      <alignment vertical="center" wrapText="1"/>
    </xf>
    <xf numFmtId="169" fontId="37" fillId="2" borderId="1" xfId="12" applyNumberFormat="1" applyFont="1" applyFill="1" applyBorder="1" applyAlignment="1" applyProtection="1">
      <alignment horizontal="center" vertical="center" wrapText="1"/>
    </xf>
    <xf numFmtId="170" fontId="37" fillId="2" borderId="1" xfId="9" applyNumberFormat="1" applyFont="1" applyFill="1" applyBorder="1" applyAlignment="1" applyProtection="1">
      <alignment horizontal="center" vertical="center" wrapText="1"/>
    </xf>
    <xf numFmtId="170" fontId="7" fillId="4" borderId="1" xfId="9" applyNumberFormat="1" applyFont="1" applyFill="1" applyBorder="1" applyAlignment="1" applyProtection="1">
      <alignment horizontal="right" vertical="center" wrapText="1"/>
      <protection locked="0"/>
    </xf>
    <xf numFmtId="170" fontId="7" fillId="4" borderId="1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11" applyNumberFormat="1" applyFont="1" applyFill="1" applyBorder="1" applyAlignment="1" applyProtection="1">
      <alignment vertical="center" wrapText="1"/>
      <protection locked="0"/>
    </xf>
    <xf numFmtId="1" fontId="4" fillId="4" borderId="1" xfId="8" applyNumberFormat="1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vertical="center" wrapText="1"/>
    </xf>
    <xf numFmtId="169" fontId="7" fillId="4" borderId="1" xfId="12" applyNumberFormat="1" applyFont="1" applyFill="1" applyBorder="1" applyAlignment="1" applyProtection="1">
      <alignment horizontal="center" vertical="center" wrapText="1"/>
      <protection locked="0"/>
    </xf>
    <xf numFmtId="170" fontId="7" fillId="4" borderId="1" xfId="11" applyNumberFormat="1" applyFont="1" applyFill="1" applyBorder="1" applyAlignment="1" applyProtection="1">
      <alignment horizontal="center" vertical="center" wrapText="1"/>
      <protection locked="0"/>
    </xf>
    <xf numFmtId="1" fontId="4" fillId="4" borderId="1" xfId="8" applyNumberFormat="1" applyFont="1" applyFill="1" applyBorder="1" applyAlignment="1">
      <alignment horizontal="center"/>
    </xf>
    <xf numFmtId="1" fontId="4" fillId="4" borderId="1" xfId="8" applyNumberFormat="1" applyFont="1" applyFill="1" applyBorder="1" applyAlignment="1">
      <alignment vertical="center" wrapText="1"/>
    </xf>
    <xf numFmtId="170" fontId="7" fillId="4" borderId="1" xfId="6" applyNumberFormat="1" applyFont="1" applyFill="1" applyBorder="1" applyAlignment="1" applyProtection="1">
      <alignment horizontal="right" vertical="center" wrapText="1"/>
      <protection locked="0"/>
    </xf>
    <xf numFmtId="170" fontId="7" fillId="4" borderId="1" xfId="6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>
      <alignment horizontal="center" vertical="center" wrapText="1"/>
    </xf>
    <xf numFmtId="170" fontId="11" fillId="0" borderId="1" xfId="2" applyNumberFormat="1" applyFont="1" applyFill="1" applyBorder="1" applyAlignment="1" applyProtection="1">
      <alignment horizontal="right" vertical="center" wrapText="1"/>
    </xf>
    <xf numFmtId="17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10" applyNumberFormat="1" applyFont="1" applyFill="1" applyBorder="1" applyAlignment="1" applyProtection="1">
      <alignment vertical="center" wrapText="1"/>
    </xf>
    <xf numFmtId="169" fontId="5" fillId="0" borderId="1" xfId="12" applyNumberFormat="1" applyFont="1" applyFill="1" applyBorder="1" applyAlignment="1" applyProtection="1">
      <alignment horizontal="center" vertical="center" wrapText="1"/>
    </xf>
    <xf numFmtId="170" fontId="11" fillId="0" borderId="1" xfId="2" applyNumberFormat="1" applyFont="1" applyFill="1" applyBorder="1" applyAlignment="1" applyProtection="1">
      <alignment horizontal="center" vertical="center" wrapText="1"/>
    </xf>
    <xf numFmtId="170" fontId="7" fillId="4" borderId="1" xfId="11" applyNumberFormat="1" applyFont="1" applyFill="1" applyBorder="1" applyAlignment="1" applyProtection="1">
      <alignment horizontal="right" vertical="center" wrapText="1"/>
      <protection locked="0"/>
    </xf>
    <xf numFmtId="170" fontId="7" fillId="0" borderId="1" xfId="8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vertical="center" wrapText="1"/>
      <protection locked="0"/>
    </xf>
    <xf numFmtId="1" fontId="4" fillId="0" borderId="1" xfId="8" applyNumberFormat="1" applyFont="1" applyBorder="1" applyAlignment="1">
      <alignment horizontal="center" vertical="center" wrapText="1"/>
    </xf>
    <xf numFmtId="169" fontId="4" fillId="0" borderId="1" xfId="12" applyNumberFormat="1" applyFont="1" applyFill="1" applyBorder="1" applyAlignment="1" applyProtection="1">
      <alignment horizontal="center" vertical="center" wrapText="1"/>
      <protection locked="0"/>
    </xf>
    <xf numFmtId="170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9" fontId="5" fillId="0" borderId="1" xfId="12" applyNumberFormat="1" applyFont="1" applyFill="1" applyBorder="1" applyAlignment="1" applyProtection="1">
      <alignment horizontal="center" vertical="center" wrapText="1"/>
      <protection locked="0"/>
    </xf>
    <xf numFmtId="170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0" fontId="13" fillId="4" borderId="1" xfId="11" applyNumberFormat="1" applyFont="1" applyFill="1" applyBorder="1" applyAlignment="1" applyProtection="1">
      <alignment horizontal="right" vertical="center" wrapText="1"/>
    </xf>
    <xf numFmtId="3" fontId="7" fillId="0" borderId="1" xfId="10" applyNumberFormat="1" applyFont="1" applyFill="1" applyBorder="1" applyAlignment="1" applyProtection="1">
      <alignment vertical="center" wrapText="1"/>
    </xf>
    <xf numFmtId="170" fontId="7" fillId="4" borderId="1" xfId="11" applyNumberFormat="1" applyFont="1" applyFill="1" applyBorder="1" applyAlignment="1" applyProtection="1">
      <alignment horizontal="right" vertical="center" wrapText="1"/>
    </xf>
    <xf numFmtId="170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70" fontId="7" fillId="0" borderId="1" xfId="8" applyNumberFormat="1" applyFont="1" applyFill="1" applyBorder="1" applyAlignment="1" applyProtection="1">
      <alignment horizontal="right" vertical="center" wrapText="1"/>
      <protection locked="0"/>
    </xf>
    <xf numFmtId="169" fontId="4" fillId="4" borderId="1" xfId="1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8" applyFont="1" applyBorder="1" applyAlignment="1">
      <alignment vertical="center" wrapText="1"/>
    </xf>
    <xf numFmtId="170" fontId="7" fillId="0" borderId="1" xfId="2" applyNumberFormat="1" applyFont="1" applyFill="1" applyBorder="1" applyAlignment="1" applyProtection="1">
      <alignment horizontal="center" vertical="center" wrapText="1"/>
    </xf>
    <xf numFmtId="3" fontId="7" fillId="0" borderId="1" xfId="8" applyNumberFormat="1" applyFont="1" applyFill="1" applyBorder="1" applyAlignment="1">
      <alignment vertical="center" wrapText="1"/>
    </xf>
    <xf numFmtId="170" fontId="11" fillId="0" borderId="1" xfId="0" applyNumberFormat="1" applyFont="1" applyFill="1" applyBorder="1" applyAlignment="1" applyProtection="1">
      <alignment horizontal="right" vertical="center" wrapText="1"/>
    </xf>
    <xf numFmtId="170" fontId="11" fillId="0" borderId="1" xfId="0" applyNumberFormat="1" applyFont="1" applyFill="1" applyBorder="1" applyAlignment="1" applyProtection="1">
      <alignment horizontal="center" vertical="center" wrapText="1"/>
    </xf>
    <xf numFmtId="169" fontId="4" fillId="0" borderId="1" xfId="12" applyNumberFormat="1" applyFont="1" applyFill="1" applyBorder="1" applyAlignment="1" applyProtection="1">
      <alignment horizontal="center" vertical="center" wrapText="1"/>
    </xf>
    <xf numFmtId="17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17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3" borderId="1" xfId="0" applyNumberFormat="1" applyFont="1" applyFill="1" applyBorder="1" applyAlignment="1" applyProtection="1">
      <alignment vertical="center" wrapText="1"/>
    </xf>
    <xf numFmtId="169" fontId="11" fillId="3" borderId="1" xfId="12" applyNumberFormat="1" applyFont="1" applyFill="1" applyBorder="1" applyAlignment="1" applyProtection="1">
      <alignment horizontal="center" vertical="center" wrapText="1"/>
    </xf>
    <xf numFmtId="170" fontId="11" fillId="3" borderId="1" xfId="0" applyNumberFormat="1" applyFont="1" applyFill="1" applyBorder="1" applyAlignment="1" applyProtection="1">
      <alignment horizontal="center" vertical="center" wrapText="1"/>
    </xf>
    <xf numFmtId="170" fontId="11" fillId="0" borderId="1" xfId="2" applyNumberFormat="1" applyFont="1" applyBorder="1" applyAlignment="1" applyProtection="1">
      <alignment horizontal="right" vertical="center" wrapText="1"/>
      <protection locked="0"/>
    </xf>
    <xf numFmtId="170" fontId="11" fillId="0" borderId="1" xfId="2" applyNumberFormat="1" applyFont="1" applyBorder="1" applyAlignment="1" applyProtection="1">
      <alignment horizontal="center" vertical="center" wrapText="1"/>
      <protection locked="0"/>
    </xf>
    <xf numFmtId="3" fontId="11" fillId="0" borderId="1" xfId="0" applyNumberFormat="1" applyFont="1" applyFill="1" applyBorder="1" applyAlignment="1" applyProtection="1">
      <alignment vertical="center" wrapText="1"/>
    </xf>
    <xf numFmtId="169" fontId="11" fillId="0" borderId="1" xfId="12" applyNumberFormat="1" applyFont="1" applyFill="1" applyBorder="1" applyAlignment="1" applyProtection="1">
      <alignment horizontal="center" vertical="center" wrapText="1"/>
      <protection locked="0"/>
    </xf>
    <xf numFmtId="170" fontId="7" fillId="0" borderId="1" xfId="2" applyNumberFormat="1" applyFont="1" applyBorder="1" applyAlignment="1" applyProtection="1">
      <alignment horizontal="right" vertical="center" wrapText="1"/>
      <protection locked="0"/>
    </xf>
    <xf numFmtId="170" fontId="7" fillId="0" borderId="1" xfId="2" applyNumberFormat="1" applyFont="1" applyBorder="1" applyAlignment="1" applyProtection="1">
      <alignment horizontal="center" vertical="center" wrapText="1"/>
      <protection locked="0"/>
    </xf>
    <xf numFmtId="3" fontId="7" fillId="0" borderId="1" xfId="8" applyNumberFormat="1" applyFont="1" applyFill="1" applyBorder="1" applyAlignment="1" applyProtection="1">
      <alignment vertical="center" wrapText="1"/>
    </xf>
    <xf numFmtId="169" fontId="7" fillId="2" borderId="1" xfId="12" applyNumberFormat="1" applyFont="1" applyFill="1" applyBorder="1" applyAlignment="1" applyProtection="1">
      <alignment horizontal="center" vertical="center" wrapText="1"/>
    </xf>
    <xf numFmtId="170" fontId="13" fillId="0" borderId="1" xfId="8" applyNumberFormat="1" applyFont="1" applyFill="1" applyBorder="1" applyAlignment="1">
      <alignment horizontal="right" vertical="center" wrapText="1"/>
    </xf>
    <xf numFmtId="169" fontId="7" fillId="0" borderId="1" xfId="12" applyNumberFormat="1" applyFont="1" applyFill="1" applyBorder="1" applyAlignment="1" applyProtection="1">
      <alignment horizontal="center" vertical="center" wrapText="1"/>
      <protection locked="0"/>
    </xf>
    <xf numFmtId="3" fontId="39" fillId="0" borderId="1" xfId="8" applyNumberFormat="1" applyFont="1" applyFill="1" applyBorder="1" applyAlignment="1" applyProtection="1">
      <alignment vertical="center" wrapText="1"/>
    </xf>
    <xf numFmtId="169" fontId="7" fillId="0" borderId="1" xfId="12" applyNumberFormat="1" applyFont="1" applyBorder="1" applyAlignment="1" applyProtection="1">
      <alignment horizontal="center" vertical="center" wrapText="1"/>
      <protection locked="0"/>
    </xf>
    <xf numFmtId="170" fontId="7" fillId="4" borderId="1" xfId="2" applyNumberFormat="1" applyFont="1" applyFill="1" applyBorder="1" applyAlignment="1" applyProtection="1">
      <alignment vertical="center" wrapText="1"/>
      <protection locked="0"/>
    </xf>
    <xf numFmtId="169" fontId="11" fillId="0" borderId="1" xfId="12" applyNumberFormat="1" applyFont="1" applyBorder="1" applyAlignment="1" applyProtection="1">
      <alignment horizontal="center" vertical="center" wrapText="1"/>
      <protection locked="0"/>
    </xf>
    <xf numFmtId="170" fontId="11" fillId="0" borderId="1" xfId="0" applyNumberFormat="1" applyFont="1" applyBorder="1" applyAlignment="1" applyProtection="1">
      <alignment horizontal="center" vertical="center" wrapText="1"/>
      <protection locked="0"/>
    </xf>
    <xf numFmtId="170" fontId="7" fillId="4" borderId="4" xfId="2" applyNumberFormat="1" applyFont="1" applyFill="1" applyBorder="1" applyAlignment="1" applyProtection="1">
      <alignment vertical="center" wrapText="1"/>
      <protection locked="0"/>
    </xf>
    <xf numFmtId="170" fontId="7" fillId="4" borderId="1" xfId="2" applyNumberFormat="1" applyFont="1" applyFill="1" applyBorder="1" applyAlignment="1" applyProtection="1">
      <alignment horizontal="right" vertical="center" wrapText="1"/>
      <protection locked="0"/>
    </xf>
    <xf numFmtId="170" fontId="7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8" applyNumberFormat="1" applyFont="1" applyBorder="1" applyAlignment="1">
      <alignment horizontal="center" vertical="center" wrapText="1"/>
    </xf>
    <xf numFmtId="4" fontId="7" fillId="4" borderId="1" xfId="2" applyNumberFormat="1" applyFont="1" applyFill="1" applyBorder="1" applyAlignment="1" applyProtection="1">
      <alignment horizontal="right" vertical="center" wrapText="1"/>
      <protection locked="0"/>
    </xf>
    <xf numFmtId="172" fontId="7" fillId="0" borderId="1" xfId="5" applyNumberFormat="1" applyFont="1" applyFill="1" applyBorder="1" applyAlignment="1">
      <alignment vertical="center" wrapText="1"/>
    </xf>
    <xf numFmtId="172" fontId="7" fillId="0" borderId="1" xfId="5" applyNumberFormat="1" applyFont="1" applyBorder="1" applyAlignment="1">
      <alignment vertical="center" wrapText="1"/>
    </xf>
    <xf numFmtId="3" fontId="7" fillId="4" borderId="1" xfId="8" applyNumberFormat="1" applyFont="1" applyFill="1" applyBorder="1" applyAlignment="1" applyProtection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169" fontId="7" fillId="3" borderId="1" xfId="12" applyNumberFormat="1" applyFont="1" applyFill="1" applyBorder="1" applyAlignment="1">
      <alignment horizontal="center" vertical="center" wrapText="1"/>
    </xf>
    <xf numFmtId="170" fontId="11" fillId="3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70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169" fontId="11" fillId="0" borderId="1" xfId="12" applyNumberFormat="1" applyFont="1" applyFill="1" applyBorder="1" applyAlignment="1">
      <alignment horizontal="center" vertical="center" wrapText="1"/>
    </xf>
    <xf numFmtId="170" fontId="11" fillId="0" borderId="1" xfId="0" applyNumberFormat="1" applyFont="1" applyFill="1" applyBorder="1" applyAlignment="1">
      <alignment horizontal="center" vertical="center" wrapText="1"/>
    </xf>
    <xf numFmtId="3" fontId="7" fillId="4" borderId="1" xfId="8" applyNumberFormat="1" applyFont="1" applyFill="1" applyBorder="1" applyAlignment="1">
      <alignment horizontal="center" vertical="center" wrapText="1"/>
    </xf>
    <xf numFmtId="3" fontId="7" fillId="4" borderId="1" xfId="8" applyNumberFormat="1" applyFont="1" applyFill="1" applyBorder="1" applyAlignment="1">
      <alignment vertical="center" wrapText="1"/>
    </xf>
    <xf numFmtId="169" fontId="7" fillId="4" borderId="1" xfId="12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170" fontId="7" fillId="4" borderId="1" xfId="17" applyNumberFormat="1" applyFont="1" applyFill="1" applyBorder="1" applyAlignment="1" applyProtection="1">
      <alignment horizontal="right" vertical="center" wrapText="1"/>
    </xf>
    <xf numFmtId="3" fontId="7" fillId="4" borderId="1" xfId="11" applyNumberFormat="1" applyFont="1" applyFill="1" applyBorder="1" applyAlignment="1" applyProtection="1">
      <alignment vertical="center" wrapText="1"/>
    </xf>
    <xf numFmtId="1" fontId="7" fillId="4" borderId="1" xfId="8" applyNumberFormat="1" applyFont="1" applyFill="1" applyBorder="1" applyAlignment="1">
      <alignment horizontal="right" vertical="center" wrapText="1"/>
    </xf>
    <xf numFmtId="0" fontId="7" fillId="4" borderId="1" xfId="8" applyFont="1" applyFill="1" applyBorder="1" applyAlignment="1">
      <alignment vertical="center" wrapText="1"/>
    </xf>
    <xf numFmtId="169" fontId="7" fillId="4" borderId="1" xfId="12" applyNumberFormat="1" applyFont="1" applyFill="1" applyBorder="1" applyAlignment="1" applyProtection="1">
      <alignment horizontal="center" vertical="center" wrapText="1"/>
    </xf>
    <xf numFmtId="1" fontId="7" fillId="4" borderId="1" xfId="8" applyNumberFormat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right" vertical="center" wrapText="1"/>
    </xf>
    <xf numFmtId="170" fontId="4" fillId="0" borderId="1" xfId="8" applyNumberFormat="1" applyFont="1" applyBorder="1" applyAlignment="1">
      <alignment horizontal="right" vertical="center" wrapText="1"/>
    </xf>
    <xf numFmtId="3" fontId="7" fillId="0" borderId="1" xfId="8" applyNumberFormat="1" applyFont="1" applyFill="1" applyBorder="1" applyAlignment="1">
      <alignment horizontal="center" vertical="center" wrapText="1"/>
    </xf>
    <xf numFmtId="170" fontId="4" fillId="4" borderId="1" xfId="8" applyNumberFormat="1" applyFont="1" applyFill="1" applyBorder="1" applyAlignment="1">
      <alignment horizontal="right" vertical="center" wrapText="1"/>
    </xf>
    <xf numFmtId="1" fontId="4" fillId="4" borderId="1" xfId="8" applyNumberFormat="1" applyFont="1" applyFill="1" applyBorder="1" applyAlignment="1">
      <alignment horizontal="right" vertical="center" wrapText="1"/>
    </xf>
    <xf numFmtId="3" fontId="7" fillId="4" borderId="1" xfId="8" applyNumberFormat="1" applyFont="1" applyFill="1" applyBorder="1" applyAlignment="1">
      <alignment horizontal="right" vertical="center" wrapText="1"/>
    </xf>
    <xf numFmtId="170" fontId="11" fillId="4" borderId="1" xfId="0" applyNumberFormat="1" applyFont="1" applyFill="1" applyBorder="1" applyAlignment="1">
      <alignment horizontal="right"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169" fontId="11" fillId="4" borderId="1" xfId="12" applyNumberFormat="1" applyFont="1" applyFill="1" applyBorder="1" applyAlignment="1">
      <alignment horizontal="center" vertical="center" wrapText="1"/>
    </xf>
    <xf numFmtId="170" fontId="11" fillId="4" borderId="1" xfId="0" applyNumberFormat="1" applyFont="1" applyFill="1" applyBorder="1" applyAlignment="1">
      <alignment horizontal="center" vertical="center" wrapText="1"/>
    </xf>
    <xf numFmtId="169" fontId="7" fillId="0" borderId="1" xfId="12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170" fontId="4" fillId="4" borderId="1" xfId="0" applyNumberFormat="1" applyFont="1" applyFill="1" applyBorder="1" applyAlignment="1">
      <alignment horizontal="left" vertical="center" wrapText="1"/>
    </xf>
    <xf numFmtId="3" fontId="4" fillId="4" borderId="1" xfId="8" applyNumberFormat="1" applyFont="1" applyFill="1" applyBorder="1" applyAlignment="1">
      <alignment horizontal="center" vertical="center" wrapText="1"/>
    </xf>
    <xf numFmtId="169" fontId="4" fillId="4" borderId="1" xfId="12" applyNumberFormat="1" applyFont="1" applyFill="1" applyBorder="1" applyAlignment="1">
      <alignment horizontal="center" vertical="center" wrapText="1"/>
    </xf>
    <xf numFmtId="170" fontId="4" fillId="4" borderId="1" xfId="11" applyNumberFormat="1" applyFont="1" applyFill="1" applyBorder="1" applyAlignment="1" applyProtection="1">
      <alignment horizontal="center" vertical="center" wrapText="1"/>
      <protection locked="0"/>
    </xf>
    <xf numFmtId="170" fontId="4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vertical="center" wrapText="1"/>
    </xf>
    <xf numFmtId="173" fontId="7" fillId="4" borderId="1" xfId="6" applyNumberFormat="1" applyFont="1" applyFill="1" applyBorder="1" applyAlignment="1" applyProtection="1">
      <alignment horizontal="right" vertical="center" wrapText="1"/>
    </xf>
    <xf numFmtId="4" fontId="7" fillId="4" borderId="1" xfId="6" applyNumberFormat="1" applyFont="1" applyFill="1" applyBorder="1" applyAlignment="1" applyProtection="1">
      <alignment horizontal="right" vertical="center" wrapText="1"/>
    </xf>
    <xf numFmtId="4" fontId="4" fillId="4" borderId="1" xfId="8" applyNumberFormat="1" applyFont="1" applyFill="1" applyBorder="1" applyAlignment="1">
      <alignment horizontal="center" vertical="center" wrapText="1"/>
    </xf>
    <xf numFmtId="170" fontId="4" fillId="0" borderId="1" xfId="8" applyNumberFormat="1" applyFont="1" applyFill="1" applyBorder="1" applyAlignment="1">
      <alignment horizontal="right" vertical="center" wrapText="1"/>
    </xf>
    <xf numFmtId="1" fontId="4" fillId="0" borderId="1" xfId="8" applyNumberFormat="1" applyFont="1" applyFill="1" applyBorder="1" applyAlignment="1">
      <alignment horizontal="center" vertical="center" wrapText="1"/>
    </xf>
    <xf numFmtId="3" fontId="11" fillId="3" borderId="1" xfId="9" applyNumberFormat="1" applyFont="1" applyFill="1" applyBorder="1" applyAlignment="1" applyProtection="1">
      <alignment horizontal="center" vertical="center" wrapText="1"/>
      <protection locked="0"/>
    </xf>
    <xf numFmtId="170" fontId="11" fillId="3" borderId="1" xfId="9" applyNumberFormat="1" applyFont="1" applyFill="1" applyBorder="1" applyAlignment="1" applyProtection="1">
      <alignment horizontal="right" vertical="center" wrapText="1"/>
      <protection locked="0"/>
    </xf>
    <xf numFmtId="170" fontId="11" fillId="3" borderId="1" xfId="9" applyNumberFormat="1" applyFont="1" applyFill="1" applyBorder="1" applyAlignment="1" applyProtection="1">
      <alignment horizontal="center" vertical="center" wrapText="1"/>
      <protection locked="0"/>
    </xf>
    <xf numFmtId="3" fontId="11" fillId="3" borderId="1" xfId="9" applyNumberFormat="1" applyFont="1" applyFill="1" applyBorder="1" applyAlignment="1" applyProtection="1">
      <alignment vertical="center" wrapText="1"/>
      <protection locked="0"/>
    </xf>
    <xf numFmtId="169" fontId="11" fillId="3" borderId="1" xfId="12" applyNumberFormat="1" applyFont="1" applyFill="1" applyBorder="1" applyAlignment="1" applyProtection="1">
      <alignment horizontal="center" vertical="center" wrapText="1"/>
      <protection locked="0"/>
    </xf>
    <xf numFmtId="170" fontId="7" fillId="4" borderId="1" xfId="17" applyNumberFormat="1" applyFont="1" applyFill="1" applyBorder="1" applyAlignment="1" applyProtection="1">
      <alignment horizontal="center" vertical="center" wrapText="1"/>
    </xf>
    <xf numFmtId="173" fontId="7" fillId="0" borderId="1" xfId="6" applyNumberFormat="1" applyFont="1" applyFill="1" applyBorder="1" applyAlignment="1" applyProtection="1">
      <alignment horizontal="right" vertical="center" wrapText="1"/>
    </xf>
    <xf numFmtId="3" fontId="7" fillId="4" borderId="1" xfId="9" applyNumberFormat="1" applyFont="1" applyFill="1" applyBorder="1" applyAlignment="1" applyProtection="1">
      <alignment horizontal="center" vertical="center" wrapText="1"/>
    </xf>
    <xf numFmtId="4" fontId="7" fillId="4" borderId="1" xfId="8" applyNumberFormat="1" applyFont="1" applyFill="1" applyBorder="1" applyAlignment="1">
      <alignment horizontal="right" vertical="center" wrapText="1"/>
    </xf>
    <xf numFmtId="4" fontId="7" fillId="4" borderId="1" xfId="8" applyNumberFormat="1" applyFont="1" applyFill="1" applyBorder="1" applyAlignment="1">
      <alignment horizontal="center" vertical="center" wrapText="1"/>
    </xf>
    <xf numFmtId="3" fontId="11" fillId="0" borderId="1" xfId="10" applyNumberFormat="1" applyFont="1" applyFill="1" applyBorder="1" applyAlignment="1" applyProtection="1">
      <alignment horizontal="center" vertical="center" wrapText="1"/>
    </xf>
    <xf numFmtId="170" fontId="11" fillId="2" borderId="1" xfId="9" applyNumberFormat="1" applyFont="1" applyFill="1" applyBorder="1" applyAlignment="1" applyProtection="1">
      <alignment horizontal="right" vertical="center" wrapText="1"/>
    </xf>
    <xf numFmtId="170" fontId="11" fillId="2" borderId="1" xfId="9" applyNumberFormat="1" applyFont="1" applyFill="1" applyBorder="1" applyAlignment="1" applyProtection="1">
      <alignment horizontal="center" vertical="center" wrapText="1"/>
    </xf>
    <xf numFmtId="3" fontId="11" fillId="0" borderId="1" xfId="11" applyNumberFormat="1" applyFont="1" applyFill="1" applyBorder="1" applyAlignment="1" applyProtection="1">
      <alignment vertical="center" wrapText="1"/>
    </xf>
    <xf numFmtId="169" fontId="11" fillId="0" borderId="1" xfId="12" applyNumberFormat="1" applyFont="1" applyFill="1" applyBorder="1" applyAlignment="1" applyProtection="1">
      <alignment horizontal="center" vertical="center" wrapText="1"/>
    </xf>
    <xf numFmtId="170" fontId="11" fillId="0" borderId="1" xfId="11" applyNumberFormat="1" applyFont="1" applyFill="1" applyBorder="1" applyAlignment="1" applyProtection="1">
      <alignment horizontal="center" vertical="center" wrapText="1"/>
    </xf>
    <xf numFmtId="170" fontId="11" fillId="4" borderId="1" xfId="17" applyNumberFormat="1" applyFont="1" applyFill="1" applyBorder="1" applyAlignment="1" applyProtection="1">
      <alignment horizontal="center" vertical="center" wrapText="1"/>
    </xf>
    <xf numFmtId="0" fontId="7" fillId="4" borderId="1" xfId="8" applyFont="1" applyFill="1" applyBorder="1" applyAlignment="1">
      <alignment horizontal="right" vertical="center" wrapText="1"/>
    </xf>
    <xf numFmtId="170" fontId="11" fillId="4" borderId="1" xfId="9" applyNumberFormat="1" applyFont="1" applyFill="1" applyBorder="1" applyAlignment="1" applyProtection="1">
      <alignment horizontal="right" vertical="center" wrapText="1"/>
    </xf>
    <xf numFmtId="170" fontId="11" fillId="4" borderId="1" xfId="9" applyNumberFormat="1" applyFont="1" applyFill="1" applyBorder="1" applyAlignment="1" applyProtection="1">
      <alignment horizontal="center" vertical="center" wrapText="1"/>
    </xf>
    <xf numFmtId="170" fontId="7" fillId="4" borderId="1" xfId="0" applyNumberFormat="1" applyFont="1" applyFill="1" applyBorder="1" applyAlignment="1">
      <alignment horizontal="right" vertical="center" wrapText="1"/>
    </xf>
    <xf numFmtId="170" fontId="7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68" fontId="7" fillId="4" borderId="1" xfId="16" applyNumberFormat="1" applyFont="1" applyFill="1" applyBorder="1" applyAlignment="1">
      <alignment horizontal="left" vertical="center" wrapText="1"/>
    </xf>
    <xf numFmtId="4" fontId="29" fillId="4" borderId="1" xfId="17" applyNumberFormat="1" applyFont="1" applyFill="1" applyBorder="1" applyAlignment="1" applyProtection="1">
      <alignment horizontal="center" vertical="center" wrapText="1"/>
    </xf>
    <xf numFmtId="3" fontId="29" fillId="4" borderId="1" xfId="11" applyNumberFormat="1" applyFont="1" applyFill="1" applyBorder="1" applyAlignment="1" applyProtection="1">
      <alignment vertical="center" wrapText="1"/>
    </xf>
    <xf numFmtId="169" fontId="29" fillId="4" borderId="1" xfId="12" applyNumberFormat="1" applyFont="1" applyFill="1" applyBorder="1" applyAlignment="1" applyProtection="1">
      <alignment horizontal="center" vertical="center" wrapText="1"/>
    </xf>
    <xf numFmtId="170" fontId="29" fillId="4" borderId="1" xfId="11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11" applyNumberFormat="1" applyFont="1" applyFill="1" applyBorder="1" applyAlignment="1" applyProtection="1">
      <alignment horizontal="center" vertical="center" wrapText="1"/>
    </xf>
    <xf numFmtId="3" fontId="7" fillId="0" borderId="1" xfId="11" applyNumberFormat="1" applyFont="1" applyFill="1" applyBorder="1" applyAlignment="1" applyProtection="1">
      <alignment vertical="center" wrapText="1"/>
    </xf>
    <xf numFmtId="169" fontId="7" fillId="0" borderId="1" xfId="12" applyNumberFormat="1" applyFont="1" applyFill="1" applyBorder="1" applyAlignment="1" applyProtection="1">
      <alignment horizontal="center" vertical="center" wrapText="1"/>
    </xf>
    <xf numFmtId="170" fontId="7" fillId="0" borderId="1" xfId="11" applyNumberFormat="1" applyFont="1" applyFill="1" applyBorder="1" applyAlignment="1" applyProtection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169" fontId="11" fillId="0" borderId="1" xfId="12" applyNumberFormat="1" applyFont="1" applyBorder="1" applyAlignment="1">
      <alignment horizontal="center" vertical="center" wrapText="1"/>
    </xf>
    <xf numFmtId="170" fontId="11" fillId="0" borderId="1" xfId="0" applyNumberFormat="1" applyFont="1" applyBorder="1" applyAlignment="1">
      <alignment horizontal="center" vertical="center" wrapText="1"/>
    </xf>
    <xf numFmtId="170" fontId="7" fillId="4" borderId="1" xfId="8" applyNumberFormat="1" applyFont="1" applyFill="1" applyBorder="1" applyAlignment="1">
      <alignment horizontal="right" vertical="center" wrapText="1"/>
    </xf>
    <xf numFmtId="170" fontId="7" fillId="4" borderId="1" xfId="8" applyNumberFormat="1" applyFont="1" applyFill="1" applyBorder="1" applyAlignment="1">
      <alignment horizontal="center" vertical="center" wrapText="1"/>
    </xf>
    <xf numFmtId="167" fontId="7" fillId="4" borderId="3" xfId="16" applyNumberFormat="1" applyFont="1" applyFill="1" applyBorder="1" applyAlignment="1">
      <alignment horizontal="left" vertical="center" wrapText="1"/>
    </xf>
    <xf numFmtId="170" fontId="7" fillId="4" borderId="1" xfId="0" applyNumberFormat="1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7" fillId="4" borderId="3" xfId="8" applyNumberFormat="1" applyFont="1" applyFill="1" applyBorder="1" applyAlignment="1">
      <alignment vertical="center" wrapText="1"/>
    </xf>
    <xf numFmtId="1" fontId="4" fillId="4" borderId="3" xfId="8" applyNumberFormat="1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horizontal="right" vertical="center" wrapText="1"/>
    </xf>
    <xf numFmtId="169" fontId="7" fillId="4" borderId="3" xfId="12" applyNumberFormat="1" applyFont="1" applyFill="1" applyBorder="1" applyAlignment="1">
      <alignment horizontal="center" vertical="center" wrapText="1"/>
    </xf>
    <xf numFmtId="170" fontId="7" fillId="0" borderId="1" xfId="8" applyNumberFormat="1" applyFont="1" applyBorder="1" applyAlignment="1">
      <alignment horizontal="left" vertical="center" wrapText="1"/>
    </xf>
    <xf numFmtId="170" fontId="7" fillId="4" borderId="1" xfId="11" applyNumberFormat="1" applyFont="1" applyFill="1" applyBorder="1" applyAlignment="1" applyProtection="1">
      <alignment horizontal="left" vertical="center" wrapText="1"/>
      <protection locked="0"/>
    </xf>
    <xf numFmtId="4" fontId="20" fillId="4" borderId="1" xfId="8" applyNumberFormat="1" applyFont="1" applyFill="1" applyBorder="1" applyAlignment="1">
      <alignment horizontal="right" vertical="center" wrapText="1"/>
    </xf>
    <xf numFmtId="170" fontId="7" fillId="0" borderId="1" xfId="8" applyNumberFormat="1" applyFont="1" applyBorder="1" applyAlignment="1">
      <alignment horizontal="center" vertical="center" wrapText="1"/>
    </xf>
    <xf numFmtId="169" fontId="7" fillId="0" borderId="1" xfId="12" applyNumberFormat="1" applyFont="1" applyBorder="1" applyAlignment="1">
      <alignment horizontal="center" vertical="center" wrapText="1"/>
    </xf>
    <xf numFmtId="170" fontId="7" fillId="0" borderId="1" xfId="11" applyNumberFormat="1" applyFont="1" applyFill="1" applyBorder="1" applyAlignment="1" applyProtection="1">
      <alignment horizontal="left" vertical="center" wrapText="1"/>
      <protection locked="0"/>
    </xf>
    <xf numFmtId="3" fontId="7" fillId="4" borderId="1" xfId="11" applyNumberFormat="1" applyFont="1" applyFill="1" applyBorder="1" applyAlignment="1" applyProtection="1">
      <alignment horizontal="right" vertical="center" wrapText="1"/>
      <protection locked="0"/>
    </xf>
    <xf numFmtId="0" fontId="4" fillId="4" borderId="3" xfId="8" applyFont="1" applyFill="1" applyBorder="1" applyAlignment="1">
      <alignment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170" fontId="7" fillId="4" borderId="3" xfId="8" applyNumberFormat="1" applyFont="1" applyFill="1" applyBorder="1" applyAlignment="1">
      <alignment horizontal="right" vertical="center" wrapText="1"/>
    </xf>
    <xf numFmtId="1" fontId="20" fillId="4" borderId="3" xfId="8" applyNumberFormat="1" applyFont="1" applyFill="1" applyBorder="1" applyAlignment="1">
      <alignment horizontal="center" vertical="center" wrapText="1"/>
    </xf>
    <xf numFmtId="0" fontId="7" fillId="4" borderId="3" xfId="8" applyFont="1" applyFill="1" applyBorder="1" applyAlignment="1">
      <alignment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165" fontId="7" fillId="4" borderId="1" xfId="8" applyNumberFormat="1" applyFont="1" applyFill="1" applyBorder="1" applyAlignment="1">
      <alignment horizontal="right" vertical="center" wrapText="1"/>
    </xf>
    <xf numFmtId="3" fontId="7" fillId="4" borderId="5" xfId="8" applyNumberFormat="1" applyFont="1" applyFill="1" applyBorder="1" applyAlignment="1">
      <alignment vertical="center" wrapText="1"/>
    </xf>
    <xf numFmtId="1" fontId="4" fillId="4" borderId="5" xfId="8" applyNumberFormat="1" applyFont="1" applyFill="1" applyBorder="1" applyAlignment="1">
      <alignment horizontal="center" vertical="center" wrapText="1"/>
    </xf>
    <xf numFmtId="167" fontId="7" fillId="4" borderId="1" xfId="16" applyNumberFormat="1" applyFont="1" applyFill="1" applyBorder="1" applyAlignment="1">
      <alignment horizontal="left" vertical="center" wrapText="1"/>
    </xf>
    <xf numFmtId="170" fontId="7" fillId="0" borderId="1" xfId="8" applyNumberFormat="1" applyFont="1" applyBorder="1" applyAlignment="1">
      <alignment horizontal="right" vertical="center" wrapText="1"/>
    </xf>
    <xf numFmtId="3" fontId="7" fillId="0" borderId="1" xfId="8" applyNumberFormat="1" applyFont="1" applyBorder="1" applyAlignment="1">
      <alignment vertical="center" wrapText="1"/>
    </xf>
    <xf numFmtId="0" fontId="7" fillId="4" borderId="1" xfId="8" applyFont="1" applyFill="1" applyBorder="1" applyAlignment="1">
      <alignment horizontal="left" vertical="center" wrapText="1"/>
    </xf>
    <xf numFmtId="170" fontId="4" fillId="4" borderId="1" xfId="8" applyNumberFormat="1" applyFont="1" applyFill="1" applyBorder="1" applyAlignment="1">
      <alignment horizontal="center" vertical="center" wrapText="1"/>
    </xf>
    <xf numFmtId="3" fontId="4" fillId="4" borderId="1" xfId="8" applyNumberFormat="1" applyFont="1" applyFill="1" applyBorder="1" applyAlignment="1">
      <alignment vertical="center" wrapText="1"/>
    </xf>
    <xf numFmtId="169" fontId="4" fillId="0" borderId="1" xfId="12" applyNumberFormat="1" applyFont="1" applyBorder="1" applyAlignment="1">
      <alignment horizontal="center" vertical="center" wrapText="1"/>
    </xf>
    <xf numFmtId="167" fontId="4" fillId="4" borderId="3" xfId="16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49" fontId="11" fillId="3" borderId="1" xfId="5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170" fontId="11" fillId="0" borderId="1" xfId="9" applyNumberFormat="1" applyFont="1" applyFill="1" applyBorder="1" applyAlignment="1" applyProtection="1">
      <alignment horizontal="left" vertical="center" wrapText="1"/>
    </xf>
    <xf numFmtId="170" fontId="7" fillId="0" borderId="1" xfId="9" applyNumberFormat="1" applyFont="1" applyFill="1" applyBorder="1" applyAlignment="1" applyProtection="1">
      <alignment horizontal="left" vertical="center" wrapText="1"/>
    </xf>
    <xf numFmtId="170" fontId="11" fillId="0" borderId="1" xfId="10" applyNumberFormat="1" applyFont="1" applyFill="1" applyBorder="1" applyAlignment="1" applyProtection="1">
      <alignment horizontal="left" vertical="center" wrapText="1"/>
    </xf>
    <xf numFmtId="170" fontId="7" fillId="0" borderId="1" xfId="10" applyNumberFormat="1" applyFont="1" applyFill="1" applyBorder="1" applyAlignment="1" applyProtection="1">
      <alignment horizontal="left" vertical="center" wrapText="1"/>
    </xf>
    <xf numFmtId="170" fontId="11" fillId="0" borderId="1" xfId="0" applyNumberFormat="1" applyFont="1" applyFill="1" applyBorder="1" applyAlignment="1" applyProtection="1">
      <alignment horizontal="left" vertical="center" wrapText="1"/>
    </xf>
    <xf numFmtId="170" fontId="7" fillId="0" borderId="1" xfId="0" applyNumberFormat="1" applyFont="1" applyFill="1" applyBorder="1" applyAlignment="1" applyProtection="1">
      <alignment horizontal="left" vertical="center" wrapText="1"/>
    </xf>
    <xf numFmtId="170" fontId="7" fillId="0" borderId="1" xfId="0" applyNumberFormat="1" applyFont="1" applyFill="1" applyBorder="1" applyAlignment="1">
      <alignment horizontal="left" vertical="center" wrapText="1"/>
    </xf>
    <xf numFmtId="17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7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70" fontId="11" fillId="3" borderId="1" xfId="6" applyNumberFormat="1" applyFont="1" applyFill="1" applyBorder="1" applyAlignment="1" applyProtection="1">
      <alignment horizontal="left" vertical="center" wrapText="1"/>
    </xf>
    <xf numFmtId="170" fontId="7" fillId="4" borderId="1" xfId="0" applyNumberFormat="1" applyFont="1" applyFill="1" applyBorder="1" applyAlignment="1" applyProtection="1">
      <alignment horizontal="left" vertical="center" wrapText="1"/>
    </xf>
    <xf numFmtId="170" fontId="29" fillId="0" borderId="1" xfId="0" applyNumberFormat="1" applyFont="1" applyFill="1" applyBorder="1" applyAlignment="1">
      <alignment horizontal="left" vertical="center" wrapText="1"/>
    </xf>
    <xf numFmtId="170" fontId="7" fillId="0" borderId="1" xfId="0" applyNumberFormat="1" applyFont="1" applyBorder="1" applyAlignment="1">
      <alignment horizontal="left" vertical="center" wrapText="1"/>
    </xf>
    <xf numFmtId="170" fontId="11" fillId="3" borderId="1" xfId="0" applyNumberFormat="1" applyFont="1" applyFill="1" applyBorder="1" applyAlignment="1">
      <alignment horizontal="left" vertical="center" wrapText="1"/>
    </xf>
    <xf numFmtId="170" fontId="11" fillId="0" borderId="1" xfId="0" applyNumberFormat="1" applyFont="1" applyBorder="1" applyAlignment="1">
      <alignment horizontal="left" vertical="center" wrapText="1"/>
    </xf>
    <xf numFmtId="170" fontId="7" fillId="4" borderId="1" xfId="9" applyNumberFormat="1" applyFont="1" applyFill="1" applyBorder="1" applyAlignment="1" applyProtection="1">
      <alignment horizontal="left" vertical="center" wrapText="1"/>
    </xf>
    <xf numFmtId="170" fontId="11" fillId="3" borderId="1" xfId="9" applyNumberFormat="1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Fill="1" applyBorder="1" applyAlignment="1">
      <alignment horizontal="left" vertical="center" wrapText="1"/>
    </xf>
    <xf numFmtId="170" fontId="7" fillId="0" borderId="3" xfId="0" applyNumberFormat="1" applyFont="1" applyBorder="1" applyAlignment="1">
      <alignment horizontal="left" vertical="center" wrapText="1"/>
    </xf>
    <xf numFmtId="170" fontId="7" fillId="4" borderId="3" xfId="0" applyNumberFormat="1" applyFont="1" applyFill="1" applyBorder="1" applyAlignment="1">
      <alignment horizontal="left" vertical="center" wrapText="1"/>
    </xf>
    <xf numFmtId="170" fontId="4" fillId="0" borderId="1" xfId="8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170" fontId="37" fillId="2" borderId="1" xfId="9" applyNumberFormat="1" applyFont="1" applyFill="1" applyBorder="1" applyAlignment="1" applyProtection="1">
      <alignment horizontal="left" vertical="center" wrapText="1"/>
    </xf>
    <xf numFmtId="170" fontId="11" fillId="0" borderId="1" xfId="2" applyNumberFormat="1" applyFont="1" applyFill="1" applyBorder="1" applyAlignment="1" applyProtection="1">
      <alignment horizontal="left" vertical="center" wrapText="1"/>
    </xf>
    <xf numFmtId="170" fontId="11" fillId="0" borderId="1" xfId="2" applyNumberFormat="1" applyFont="1" applyFill="1" applyBorder="1" applyAlignment="1" applyProtection="1">
      <alignment horizontal="left" vertical="center" wrapText="1"/>
      <protection locked="0"/>
    </xf>
    <xf numFmtId="170" fontId="7" fillId="0" borderId="1" xfId="2" applyNumberFormat="1" applyFont="1" applyFill="1" applyBorder="1" applyAlignment="1" applyProtection="1">
      <alignment horizontal="left" vertical="center" wrapText="1"/>
    </xf>
    <xf numFmtId="170" fontId="11" fillId="3" borderId="1" xfId="0" applyNumberFormat="1" applyFont="1" applyFill="1" applyBorder="1" applyAlignment="1" applyProtection="1">
      <alignment horizontal="left" vertical="center" wrapText="1"/>
    </xf>
    <xf numFmtId="170" fontId="11" fillId="0" borderId="1" xfId="0" applyNumberFormat="1" applyFont="1" applyBorder="1" applyAlignment="1" applyProtection="1">
      <alignment horizontal="left" vertical="center" wrapText="1"/>
      <protection locked="0"/>
    </xf>
    <xf numFmtId="170" fontId="11" fillId="0" borderId="1" xfId="0" applyNumberFormat="1" applyFont="1" applyFill="1" applyBorder="1" applyAlignment="1">
      <alignment horizontal="left" vertical="center" wrapText="1"/>
    </xf>
    <xf numFmtId="170" fontId="4" fillId="0" borderId="1" xfId="11" applyNumberFormat="1" applyFont="1" applyFill="1" applyBorder="1" applyAlignment="1" applyProtection="1">
      <alignment horizontal="left" vertical="center" wrapText="1"/>
      <protection locked="0"/>
    </xf>
    <xf numFmtId="170" fontId="7" fillId="4" borderId="1" xfId="11" applyNumberFormat="1" applyFont="1" applyFill="1" applyBorder="1" applyAlignment="1" applyProtection="1">
      <alignment horizontal="left" vertical="center" wrapText="1"/>
    </xf>
    <xf numFmtId="170" fontId="11" fillId="0" borderId="1" xfId="11" applyNumberFormat="1" applyFont="1" applyFill="1" applyBorder="1" applyAlignment="1" applyProtection="1">
      <alignment horizontal="left" vertical="center" wrapText="1"/>
    </xf>
    <xf numFmtId="170" fontId="7" fillId="0" borderId="1" xfId="11" applyNumberFormat="1" applyFont="1" applyFill="1" applyBorder="1" applyAlignment="1" applyProtection="1">
      <alignment horizontal="left" vertical="center" wrapText="1"/>
    </xf>
    <xf numFmtId="0" fontId="7" fillId="4" borderId="1" xfId="8" applyFont="1" applyFill="1" applyBorder="1" applyAlignment="1">
      <alignment horizontal="left"/>
    </xf>
    <xf numFmtId="170" fontId="7" fillId="4" borderId="1" xfId="8" applyNumberFormat="1" applyFont="1" applyFill="1" applyBorder="1" applyAlignment="1">
      <alignment horizontal="left" vertical="center" wrapText="1"/>
    </xf>
    <xf numFmtId="0" fontId="7" fillId="0" borderId="1" xfId="5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4" fillId="4" borderId="1" xfId="7" applyNumberFormat="1" applyFont="1" applyFill="1" applyBorder="1" applyAlignment="1">
      <alignment horizontal="center" vertical="center" wrapText="1"/>
    </xf>
    <xf numFmtId="168" fontId="4" fillId="4" borderId="1" xfId="7" applyNumberFormat="1" applyFont="1" applyFill="1" applyBorder="1" applyAlignment="1">
      <alignment horizontal="center" vertical="center" wrapText="1"/>
    </xf>
    <xf numFmtId="168" fontId="4" fillId="4" borderId="5" xfId="7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70" fontId="4" fillId="4" borderId="1" xfId="11" applyNumberFormat="1" applyFont="1" applyFill="1" applyBorder="1" applyAlignment="1" applyProtection="1">
      <alignment horizontal="left" vertical="center" wrapText="1"/>
      <protection locked="0"/>
    </xf>
    <xf numFmtId="164" fontId="4" fillId="4" borderId="5" xfId="7" applyNumberFormat="1" applyFont="1" applyFill="1" applyBorder="1" applyAlignment="1">
      <alignment horizontal="center" vertical="center" wrapText="1"/>
    </xf>
    <xf numFmtId="168" fontId="4" fillId="4" borderId="3" xfId="7" applyNumberFormat="1" applyFont="1" applyFill="1" applyBorder="1" applyAlignment="1">
      <alignment vertical="center" wrapText="1"/>
    </xf>
    <xf numFmtId="168" fontId="4" fillId="4" borderId="5" xfId="7" applyNumberFormat="1" applyFont="1" applyFill="1" applyBorder="1" applyAlignment="1">
      <alignment vertical="center" wrapText="1"/>
    </xf>
    <xf numFmtId="0" fontId="4" fillId="4" borderId="3" xfId="5" applyFont="1" applyFill="1" applyBorder="1" applyAlignment="1">
      <alignment horizontal="center" vertical="center" wrapText="1"/>
    </xf>
    <xf numFmtId="0" fontId="4" fillId="4" borderId="5" xfId="5" applyFont="1" applyFill="1" applyBorder="1" applyAlignment="1">
      <alignment horizontal="center" vertical="center" wrapText="1"/>
    </xf>
    <xf numFmtId="164" fontId="4" fillId="4" borderId="1" xfId="7" applyNumberFormat="1" applyFont="1" applyFill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4" fillId="4" borderId="3" xfId="5" applyFont="1" applyFill="1" applyBorder="1" applyAlignment="1">
      <alignment vertical="center" wrapText="1"/>
    </xf>
    <xf numFmtId="0" fontId="4" fillId="4" borderId="5" xfId="5" applyFont="1" applyFill="1" applyBorder="1" applyAlignment="1">
      <alignment vertical="center" wrapText="1"/>
    </xf>
    <xf numFmtId="164" fontId="4" fillId="4" borderId="5" xfId="7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1" xfId="5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9" fontId="11" fillId="3" borderId="3" xfId="5" applyNumberFormat="1" applyFont="1" applyFill="1" applyBorder="1" applyAlignment="1">
      <alignment vertical="center" wrapText="1"/>
    </xf>
    <xf numFmtId="49" fontId="5" fillId="3" borderId="3" xfId="5" applyNumberFormat="1" applyFont="1" applyFill="1" applyBorder="1" applyAlignment="1">
      <alignment vertical="center" wrapText="1"/>
    </xf>
    <xf numFmtId="0" fontId="30" fillId="4" borderId="1" xfId="5" applyFont="1" applyFill="1" applyBorder="1" applyAlignment="1">
      <alignment horizontal="center" vertical="center" wrapText="1"/>
    </xf>
    <xf numFmtId="0" fontId="30" fillId="3" borderId="1" xfId="5" applyFont="1" applyFill="1" applyBorder="1" applyAlignment="1">
      <alignment horizontal="center" vertical="center" wrapText="1"/>
    </xf>
    <xf numFmtId="174" fontId="4" fillId="4" borderId="1" xfId="7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/>
    <xf numFmtId="0" fontId="30" fillId="4" borderId="1" xfId="6" applyFont="1" applyFill="1" applyBorder="1" applyAlignment="1">
      <alignment vertical="center" wrapText="1"/>
    </xf>
    <xf numFmtId="0" fontId="30" fillId="4" borderId="1" xfId="0" applyFont="1" applyFill="1" applyBorder="1" applyAlignment="1">
      <alignment vertical="center" wrapText="1"/>
    </xf>
    <xf numFmtId="0" fontId="30" fillId="3" borderId="1" xfId="6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/>
    <xf numFmtId="0" fontId="35" fillId="0" borderId="2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8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left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170" fontId="7" fillId="4" borderId="3" xfId="11" applyNumberFormat="1" applyFont="1" applyFill="1" applyBorder="1" applyAlignment="1" applyProtection="1">
      <alignment horizontal="left" vertical="center" wrapText="1"/>
      <protection locked="0"/>
    </xf>
    <xf numFmtId="3" fontId="7" fillId="0" borderId="1" xfId="9" applyNumberFormat="1" applyFont="1" applyFill="1" applyBorder="1" applyAlignment="1" applyProtection="1">
      <alignment horizontal="center" vertical="center" wrapText="1"/>
    </xf>
    <xf numFmtId="1" fontId="7" fillId="4" borderId="3" xfId="8" applyNumberFormat="1" applyFont="1" applyFill="1" applyBorder="1" applyAlignment="1">
      <alignment horizontal="center" vertical="center" wrapText="1"/>
    </xf>
    <xf numFmtId="170" fontId="7" fillId="4" borderId="3" xfId="17" applyNumberFormat="1" applyFont="1" applyFill="1" applyBorder="1" applyAlignment="1" applyProtection="1">
      <alignment horizontal="right" vertical="center" wrapText="1"/>
    </xf>
    <xf numFmtId="3" fontId="7" fillId="4" borderId="1" xfId="11" applyNumberFormat="1" applyFont="1" applyFill="1" applyBorder="1" applyAlignment="1" applyProtection="1">
      <alignment vertical="center" wrapText="1"/>
    </xf>
    <xf numFmtId="170" fontId="7" fillId="4" borderId="1" xfId="9" applyNumberFormat="1" applyFont="1" applyFill="1" applyBorder="1" applyAlignment="1" applyProtection="1">
      <alignment horizontal="left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4" borderId="1" xfId="5" applyFont="1" applyFill="1" applyBorder="1" applyAlignment="1">
      <alignment vertical="center" wrapText="1"/>
    </xf>
    <xf numFmtId="0" fontId="7" fillId="4" borderId="1" xfId="5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/>
    <xf numFmtId="1" fontId="3" fillId="3" borderId="1" xfId="0" applyNumberFormat="1" applyFont="1" applyFill="1" applyBorder="1"/>
    <xf numFmtId="1" fontId="6" fillId="0" borderId="1" xfId="0" applyNumberFormat="1" applyFont="1" applyBorder="1"/>
    <xf numFmtId="1" fontId="3" fillId="4" borderId="1" xfId="7" applyNumberFormat="1" applyFont="1" applyFill="1" applyBorder="1" applyAlignment="1">
      <alignment horizontal="right" vertical="center" wrapText="1"/>
    </xf>
    <xf numFmtId="1" fontId="3" fillId="0" borderId="1" xfId="7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/>
    <xf numFmtId="1" fontId="7" fillId="4" borderId="1" xfId="5" applyNumberFormat="1" applyFont="1" applyFill="1" applyBorder="1" applyAlignment="1">
      <alignment horizontal="right" vertical="center" wrapText="1"/>
    </xf>
    <xf numFmtId="1" fontId="3" fillId="0" borderId="0" xfId="0" applyNumberFormat="1" applyFont="1" applyBorder="1"/>
    <xf numFmtId="1" fontId="3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0" fontId="3" fillId="4" borderId="1" xfId="0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4" borderId="1" xfId="6" applyFont="1" applyFill="1" applyBorder="1" applyAlignment="1">
      <alignment horizontal="center" vertical="center" wrapText="1"/>
    </xf>
    <xf numFmtId="0" fontId="11" fillId="4" borderId="1" xfId="6" applyFont="1" applyFill="1" applyBorder="1" applyAlignment="1">
      <alignment vertical="center" wrapText="1"/>
    </xf>
    <xf numFmtId="0" fontId="11" fillId="4" borderId="1" xfId="6" applyFont="1" applyFill="1" applyBorder="1" applyAlignment="1">
      <alignment horizontal="left" vertical="center" wrapText="1"/>
    </xf>
    <xf numFmtId="165" fontId="11" fillId="4" borderId="1" xfId="6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4" borderId="1" xfId="5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 wrapText="1"/>
    </xf>
    <xf numFmtId="168" fontId="5" fillId="10" borderId="1" xfId="7" applyNumberFormat="1" applyFont="1" applyFill="1" applyBorder="1" applyAlignment="1">
      <alignment horizontal="right" vertical="center" wrapText="1"/>
    </xf>
    <xf numFmtId="3" fontId="11" fillId="3" borderId="1" xfId="5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5" fillId="9" borderId="1" xfId="0" applyFont="1" applyFill="1" applyBorder="1" applyAlignment="1">
      <alignment horizontal="center" vertical="center" wrapText="1"/>
    </xf>
    <xf numFmtId="168" fontId="5" fillId="9" borderId="1" xfId="0" applyNumberFormat="1" applyFont="1" applyFill="1" applyBorder="1" applyAlignment="1">
      <alignment horizontal="center" vertical="center" wrapText="1"/>
    </xf>
    <xf numFmtId="168" fontId="5" fillId="9" borderId="1" xfId="0" applyNumberFormat="1" applyFont="1" applyFill="1" applyBorder="1" applyAlignment="1">
      <alignment horizontal="right" vertical="center" wrapText="1"/>
    </xf>
    <xf numFmtId="168" fontId="5" fillId="10" borderId="1" xfId="7" applyNumberFormat="1" applyFont="1" applyFill="1" applyBorder="1" applyAlignment="1">
      <alignment horizontal="center" vertical="center" wrapText="1"/>
    </xf>
    <xf numFmtId="167" fontId="5" fillId="3" borderId="1" xfId="7" applyNumberFormat="1" applyFont="1" applyFill="1" applyBorder="1" applyAlignment="1">
      <alignment horizontal="center" vertical="center" wrapText="1"/>
    </xf>
    <xf numFmtId="167" fontId="11" fillId="3" borderId="1" xfId="5" applyNumberFormat="1" applyFont="1" applyFill="1" applyBorder="1" applyAlignment="1">
      <alignment horizontal="right" vertical="center" wrapText="1"/>
    </xf>
    <xf numFmtId="167" fontId="5" fillId="9" borderId="1" xfId="0" applyNumberFormat="1" applyFont="1" applyFill="1" applyBorder="1" applyAlignment="1">
      <alignment horizontal="center" vertical="center" wrapText="1"/>
    </xf>
    <xf numFmtId="167" fontId="5" fillId="10" borderId="1" xfId="7" applyNumberFormat="1" applyFont="1" applyFill="1" applyBorder="1" applyAlignment="1">
      <alignment horizontal="center" vertical="center" wrapText="1"/>
    </xf>
    <xf numFmtId="167" fontId="4" fillId="4" borderId="1" xfId="7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175" fontId="5" fillId="3" borderId="1" xfId="7" applyNumberFormat="1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center" wrapText="1"/>
    </xf>
    <xf numFmtId="167" fontId="7" fillId="0" borderId="1" xfId="16" applyNumberFormat="1" applyFont="1" applyFill="1" applyBorder="1" applyAlignment="1">
      <alignment horizontal="right" vertical="center" wrapText="1"/>
    </xf>
    <xf numFmtId="167" fontId="7" fillId="0" borderId="1" xfId="16" applyNumberFormat="1" applyFont="1" applyFill="1" applyBorder="1" applyAlignment="1">
      <alignment horizontal="left" vertical="center" wrapText="1"/>
    </xf>
    <xf numFmtId="168" fontId="4" fillId="4" borderId="1" xfId="7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7" fontId="4" fillId="4" borderId="1" xfId="7" applyNumberFormat="1" applyFont="1" applyFill="1" applyBorder="1" applyAlignment="1">
      <alignment horizontal="right" vertical="center" wrapText="1"/>
    </xf>
    <xf numFmtId="167" fontId="4" fillId="0" borderId="1" xfId="7" applyNumberFormat="1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5" fillId="4" borderId="1" xfId="0" applyFont="1" applyFill="1" applyBorder="1" applyAlignment="1">
      <alignment horizontal="left" vertical="center" wrapText="1"/>
    </xf>
    <xf numFmtId="171" fontId="4" fillId="4" borderId="1" xfId="7" applyNumberFormat="1" applyFont="1" applyFill="1" applyBorder="1" applyAlignment="1">
      <alignment horizontal="center" vertical="center" wrapText="1"/>
    </xf>
    <xf numFmtId="171" fontId="4" fillId="4" borderId="1" xfId="7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center"/>
    </xf>
    <xf numFmtId="168" fontId="4" fillId="0" borderId="1" xfId="7" applyNumberFormat="1" applyFont="1" applyFill="1" applyBorder="1" applyAlignment="1">
      <alignment horizontal="center" vertical="center" wrapText="1"/>
    </xf>
    <xf numFmtId="168" fontId="4" fillId="0" borderId="1" xfId="7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7" fontId="4" fillId="4" borderId="1" xfId="0" applyNumberFormat="1" applyFont="1" applyFill="1" applyBorder="1" applyAlignment="1">
      <alignment horizontal="center" vertical="center" wrapText="1"/>
    </xf>
    <xf numFmtId="167" fontId="7" fillId="0" borderId="1" xfId="7" applyNumberFormat="1" applyFont="1" applyFill="1" applyBorder="1" applyAlignment="1">
      <alignment horizontal="right" vertical="center" wrapText="1"/>
    </xf>
    <xf numFmtId="168" fontId="7" fillId="0" borderId="1" xfId="7" applyNumberFormat="1" applyFont="1" applyFill="1" applyBorder="1" applyAlignment="1">
      <alignment horizontal="right" vertical="center" wrapText="1"/>
    </xf>
    <xf numFmtId="168" fontId="7" fillId="0" borderId="1" xfId="7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167" fontId="7" fillId="0" borderId="1" xfId="0" applyNumberFormat="1" applyFont="1" applyFill="1" applyBorder="1" applyAlignment="1">
      <alignment horizontal="right" vertical="center" wrapText="1"/>
    </xf>
    <xf numFmtId="0" fontId="4" fillId="0" borderId="1" xfId="5" applyFont="1" applyFill="1" applyBorder="1" applyAlignment="1">
      <alignment horizontal="center" vertical="center" wrapText="1"/>
    </xf>
    <xf numFmtId="167" fontId="4" fillId="0" borderId="1" xfId="7" applyNumberFormat="1" applyFont="1" applyFill="1" applyBorder="1" applyAlignment="1">
      <alignment horizontal="right" vertical="center" wrapText="1"/>
    </xf>
    <xf numFmtId="168" fontId="4" fillId="0" borderId="1" xfId="7" applyNumberFormat="1" applyFont="1" applyFill="1" applyBorder="1" applyAlignment="1">
      <alignment horizontal="right" vertical="center" wrapText="1"/>
    </xf>
    <xf numFmtId="167" fontId="4" fillId="0" borderId="1" xfId="5" applyNumberFormat="1" applyFont="1" applyFill="1" applyBorder="1" applyAlignment="1">
      <alignment horizontal="right" vertical="center" wrapText="1"/>
    </xf>
    <xf numFmtId="0" fontId="7" fillId="0" borderId="1" xfId="14" applyFont="1" applyFill="1" applyBorder="1" applyAlignment="1">
      <alignment horizontal="right" vertical="center" wrapText="1"/>
    </xf>
    <xf numFmtId="167" fontId="7" fillId="0" borderId="1" xfId="8" applyNumberFormat="1" applyFont="1" applyFill="1" applyBorder="1" applyAlignment="1">
      <alignment horizontal="right" vertical="center" wrapText="1"/>
    </xf>
    <xf numFmtId="1" fontId="7" fillId="0" borderId="1" xfId="5" applyNumberFormat="1" applyFont="1" applyFill="1" applyBorder="1" applyAlignment="1">
      <alignment horizontal="right" vertical="center" wrapText="1"/>
    </xf>
    <xf numFmtId="168" fontId="7" fillId="0" borderId="1" xfId="16" applyNumberFormat="1" applyFont="1" applyFill="1" applyBorder="1" applyAlignment="1">
      <alignment horizontal="right" vertical="center" wrapText="1"/>
    </xf>
    <xf numFmtId="0" fontId="7" fillId="0" borderId="1" xfId="8" applyFont="1" applyFill="1" applyBorder="1" applyAlignment="1">
      <alignment horizontal="left" vertical="center" wrapText="1"/>
    </xf>
    <xf numFmtId="167" fontId="7" fillId="0" borderId="1" xfId="7" applyNumberFormat="1" applyFont="1" applyFill="1" applyBorder="1" applyAlignment="1">
      <alignment horizontal="left" vertical="center" wrapText="1"/>
    </xf>
    <xf numFmtId="167" fontId="7" fillId="0" borderId="1" xfId="5" applyNumberFormat="1" applyFont="1" applyFill="1" applyBorder="1" applyAlignment="1">
      <alignment horizontal="right" vertical="center" wrapText="1"/>
    </xf>
    <xf numFmtId="167" fontId="7" fillId="0" borderId="1" xfId="7" applyNumberFormat="1" applyFont="1" applyFill="1" applyBorder="1" applyAlignment="1">
      <alignment horizontal="center" vertical="center" wrapText="1"/>
    </xf>
    <xf numFmtId="3" fontId="7" fillId="0" borderId="1" xfId="5" applyNumberFormat="1" applyFont="1" applyFill="1" applyBorder="1" applyAlignment="1">
      <alignment horizontal="center" vertical="center" wrapText="1"/>
    </xf>
    <xf numFmtId="166" fontId="7" fillId="0" borderId="1" xfId="5" applyNumberFormat="1" applyFont="1" applyFill="1" applyBorder="1" applyAlignment="1">
      <alignment horizontal="left" vertical="center" wrapText="1"/>
    </xf>
    <xf numFmtId="3" fontId="13" fillId="0" borderId="1" xfId="5" applyNumberFormat="1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 wrapText="1"/>
    </xf>
    <xf numFmtId="167" fontId="13" fillId="0" borderId="1" xfId="5" applyNumberFormat="1" applyFont="1" applyFill="1" applyBorder="1" applyAlignment="1">
      <alignment horizontal="right" vertical="center" wrapText="1"/>
    </xf>
    <xf numFmtId="3" fontId="4" fillId="0" borderId="1" xfId="7" applyNumberFormat="1" applyFont="1" applyFill="1" applyBorder="1" applyAlignment="1">
      <alignment horizontal="right" vertical="center" wrapText="1"/>
    </xf>
    <xf numFmtId="3" fontId="7" fillId="0" borderId="1" xfId="7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7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1" fontId="11" fillId="0" borderId="1" xfId="6" applyNumberFormat="1" applyFont="1" applyFill="1" applyBorder="1" applyAlignment="1">
      <alignment horizontal="center" vertical="center" wrapText="1"/>
    </xf>
    <xf numFmtId="4" fontId="4" fillId="4" borderId="1" xfId="7" applyNumberFormat="1" applyFont="1" applyFill="1" applyBorder="1" applyAlignment="1">
      <alignment vertical="center" wrapText="1"/>
    </xf>
    <xf numFmtId="168" fontId="4" fillId="4" borderId="1" xfId="7" applyNumberFormat="1" applyFont="1" applyFill="1" applyBorder="1" applyAlignment="1">
      <alignment horizontal="center" vertical="top" wrapText="1"/>
    </xf>
    <xf numFmtId="3" fontId="7" fillId="4" borderId="1" xfId="11" applyNumberFormat="1" applyFont="1" applyFill="1" applyBorder="1" applyAlignment="1" applyProtection="1">
      <alignment horizontal="center" vertical="center" wrapText="1"/>
      <protection locked="0"/>
    </xf>
    <xf numFmtId="168" fontId="7" fillId="0" borderId="4" xfId="7" applyNumberFormat="1" applyFont="1" applyBorder="1" applyAlignment="1">
      <alignment horizontal="right" vertical="center" wrapText="1"/>
    </xf>
    <xf numFmtId="176" fontId="4" fillId="4" borderId="1" xfId="7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4" fillId="4" borderId="1" xfId="7" applyNumberFormat="1" applyFont="1" applyFill="1" applyBorder="1" applyAlignment="1">
      <alignment horizontal="center" vertical="center" wrapText="1"/>
    </xf>
    <xf numFmtId="168" fontId="4" fillId="4" borderId="1" xfId="7" applyNumberFormat="1" applyFont="1" applyFill="1" applyBorder="1" applyAlignment="1">
      <alignment horizontal="center" vertical="center" wrapText="1"/>
    </xf>
    <xf numFmtId="164" fontId="4" fillId="4" borderId="5" xfId="7" applyNumberFormat="1" applyFont="1" applyFill="1" applyBorder="1" applyAlignment="1">
      <alignment horizontal="center" vertical="center" wrapText="1"/>
    </xf>
    <xf numFmtId="170" fontId="7" fillId="4" borderId="3" xfId="8" applyNumberFormat="1" applyFont="1" applyFill="1" applyBorder="1" applyAlignment="1">
      <alignment horizontal="center" vertical="center" wrapText="1"/>
    </xf>
    <xf numFmtId="170" fontId="7" fillId="4" borderId="5" xfId="8" applyNumberFormat="1" applyFont="1" applyFill="1" applyBorder="1" applyAlignment="1">
      <alignment horizontal="center" vertical="center" wrapText="1"/>
    </xf>
    <xf numFmtId="170" fontId="7" fillId="4" borderId="3" xfId="17" applyNumberFormat="1" applyFont="1" applyFill="1" applyBorder="1" applyAlignment="1" applyProtection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168" fontId="7" fillId="0" borderId="1" xfId="7" applyNumberFormat="1" applyFont="1" applyBorder="1" applyAlignment="1">
      <alignment horizontal="center" vertical="center" wrapText="1"/>
    </xf>
    <xf numFmtId="167" fontId="7" fillId="0" borderId="1" xfId="7" applyNumberFormat="1" applyFont="1" applyBorder="1" applyAlignment="1">
      <alignment horizontal="center" vertical="center" wrapText="1"/>
    </xf>
    <xf numFmtId="170" fontId="4" fillId="0" borderId="1" xfId="8" applyNumberFormat="1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164" fontId="4" fillId="4" borderId="1" xfId="7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 wrapText="1"/>
    </xf>
    <xf numFmtId="164" fontId="4" fillId="4" borderId="1" xfId="7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right" vertical="center" wrapText="1"/>
    </xf>
    <xf numFmtId="168" fontId="11" fillId="3" borderId="1" xfId="0" applyNumberFormat="1" applyFont="1" applyFill="1" applyBorder="1" applyAlignment="1">
      <alignment horizontal="right" vertical="center" wrapText="1"/>
    </xf>
    <xf numFmtId="167" fontId="5" fillId="3" borderId="1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167" fontId="5" fillId="3" borderId="1" xfId="7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" vertical="center" wrapText="1"/>
    </xf>
    <xf numFmtId="3" fontId="43" fillId="0" borderId="1" xfId="0" applyNumberFormat="1" applyFont="1" applyFill="1" applyBorder="1" applyAlignment="1" applyProtection="1">
      <alignment horizontal="center" vertical="center" wrapText="1"/>
    </xf>
    <xf numFmtId="170" fontId="43" fillId="0" borderId="1" xfId="0" applyNumberFormat="1" applyFont="1" applyFill="1" applyBorder="1" applyAlignment="1" applyProtection="1">
      <alignment vertical="center" wrapText="1"/>
    </xf>
    <xf numFmtId="0" fontId="43" fillId="0" borderId="1" xfId="0" applyFont="1" applyBorder="1" applyAlignment="1">
      <alignment vertical="center" wrapText="1"/>
    </xf>
    <xf numFmtId="170" fontId="43" fillId="0" borderId="1" xfId="2" applyNumberFormat="1" applyFont="1" applyBorder="1" applyAlignment="1" applyProtection="1">
      <alignment horizontal="right" vertical="center" wrapText="1"/>
      <protection locked="0"/>
    </xf>
    <xf numFmtId="170" fontId="43" fillId="0" borderId="1" xfId="2" applyNumberFormat="1" applyFont="1" applyBorder="1" applyAlignment="1" applyProtection="1">
      <alignment horizontal="center" vertical="center" wrapText="1"/>
      <protection locked="0"/>
    </xf>
    <xf numFmtId="3" fontId="43" fillId="0" borderId="1" xfId="0" applyNumberFormat="1" applyFont="1" applyFill="1" applyBorder="1" applyAlignment="1" applyProtection="1">
      <alignment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169" fontId="43" fillId="0" borderId="1" xfId="12" applyNumberFormat="1" applyFont="1" applyBorder="1" applyAlignment="1" applyProtection="1">
      <alignment horizontal="center" vertical="center" wrapText="1"/>
      <protection locked="0"/>
    </xf>
    <xf numFmtId="170" fontId="43" fillId="0" borderId="1" xfId="11" applyNumberFormat="1" applyFont="1" applyFill="1" applyBorder="1" applyAlignment="1" applyProtection="1">
      <alignment horizontal="center" vertical="center" wrapText="1"/>
      <protection locked="0"/>
    </xf>
    <xf numFmtId="3" fontId="43" fillId="0" borderId="1" xfId="0" applyNumberFormat="1" applyFont="1" applyBorder="1" applyAlignment="1">
      <alignment horizontal="center" vertical="center" wrapText="1"/>
    </xf>
    <xf numFmtId="170" fontId="43" fillId="0" borderId="1" xfId="0" applyNumberFormat="1" applyFont="1" applyBorder="1" applyAlignment="1">
      <alignment vertical="center" wrapText="1"/>
    </xf>
    <xf numFmtId="170" fontId="43" fillId="0" borderId="1" xfId="0" applyNumberFormat="1" applyFont="1" applyBorder="1" applyAlignment="1">
      <alignment horizontal="right" vertical="center" wrapText="1"/>
    </xf>
    <xf numFmtId="170" fontId="43" fillId="0" borderId="1" xfId="0" applyNumberFormat="1" applyFont="1" applyBorder="1" applyAlignment="1">
      <alignment horizontal="center" vertical="center" wrapText="1"/>
    </xf>
    <xf numFmtId="3" fontId="43" fillId="0" borderId="1" xfId="0" applyNumberFormat="1" applyFont="1" applyFill="1" applyBorder="1" applyAlignment="1">
      <alignment vertical="center" wrapText="1"/>
    </xf>
    <xf numFmtId="169" fontId="43" fillId="0" borderId="1" xfId="12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wrapText="1"/>
    </xf>
    <xf numFmtId="0" fontId="43" fillId="0" borderId="1" xfId="0" applyFont="1" applyBorder="1" applyAlignment="1">
      <alignment horizontal="center" vertical="center"/>
    </xf>
    <xf numFmtId="168" fontId="7" fillId="0" borderId="1" xfId="7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3" fontId="7" fillId="4" borderId="1" xfId="11" applyNumberFormat="1" applyFont="1" applyFill="1" applyBorder="1" applyAlignment="1" applyProtection="1">
      <alignment vertical="center" wrapText="1"/>
    </xf>
    <xf numFmtId="170" fontId="7" fillId="0" borderId="1" xfId="9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8" fontId="7" fillId="0" borderId="4" xfId="7" applyNumberFormat="1" applyFont="1" applyBorder="1" applyAlignment="1">
      <alignment horizontal="center" vertical="center" wrapText="1"/>
    </xf>
    <xf numFmtId="170" fontId="7" fillId="4" borderId="8" xfId="2" applyNumberFormat="1" applyFont="1" applyFill="1" applyBorder="1" applyAlignment="1" applyProtection="1">
      <alignment horizontal="center" vertical="center" wrapText="1"/>
      <protection locked="0"/>
    </xf>
    <xf numFmtId="0" fontId="31" fillId="4" borderId="0" xfId="8" applyFont="1" applyFill="1" applyAlignment="1">
      <alignment horizontal="center"/>
    </xf>
    <xf numFmtId="170" fontId="4" fillId="0" borderId="1" xfId="8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/>
    </xf>
    <xf numFmtId="0" fontId="7" fillId="4" borderId="1" xfId="5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" xfId="5" applyFont="1" applyFill="1" applyBorder="1" applyAlignment="1">
      <alignment horizontal="left"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70" fontId="7" fillId="4" borderId="1" xfId="10" applyNumberFormat="1" applyFont="1" applyFill="1" applyBorder="1" applyAlignment="1" applyProtection="1">
      <alignment horizontal="left" vertical="center" wrapText="1"/>
    </xf>
    <xf numFmtId="170" fontId="7" fillId="4" borderId="1" xfId="8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10" applyNumberFormat="1" applyFont="1" applyFill="1" applyBorder="1" applyAlignment="1" applyProtection="1">
      <alignment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3" fontId="44" fillId="4" borderId="1" xfId="10" applyNumberFormat="1" applyFont="1" applyFill="1" applyBorder="1" applyAlignment="1" applyProtection="1">
      <alignment horizontal="center" vertical="center" wrapText="1"/>
    </xf>
    <xf numFmtId="170" fontId="44" fillId="4" borderId="1" xfId="9" applyNumberFormat="1" applyFont="1" applyFill="1" applyBorder="1" applyAlignment="1" applyProtection="1">
      <alignment vertical="center" wrapText="1"/>
    </xf>
    <xf numFmtId="170" fontId="44" fillId="4" borderId="1" xfId="9" applyNumberFormat="1" applyFont="1" applyFill="1" applyBorder="1" applyAlignment="1" applyProtection="1">
      <alignment horizontal="right" vertical="center" wrapText="1"/>
    </xf>
    <xf numFmtId="170" fontId="44" fillId="4" borderId="1" xfId="9" applyNumberFormat="1" applyFont="1" applyFill="1" applyBorder="1" applyAlignment="1" applyProtection="1">
      <alignment horizontal="center" vertical="center" wrapText="1"/>
    </xf>
    <xf numFmtId="3" fontId="44" fillId="4" borderId="1" xfId="11" applyNumberFormat="1" applyFont="1" applyFill="1" applyBorder="1" applyAlignment="1" applyProtection="1">
      <alignment vertical="center" wrapText="1"/>
    </xf>
    <xf numFmtId="169" fontId="44" fillId="4" borderId="1" xfId="12" applyNumberFormat="1" applyFont="1" applyFill="1" applyBorder="1" applyAlignment="1" applyProtection="1">
      <alignment horizontal="center" vertical="center" wrapText="1"/>
    </xf>
    <xf numFmtId="170" fontId="44" fillId="4" borderId="1" xfId="11" applyNumberFormat="1" applyFont="1" applyFill="1" applyBorder="1" applyAlignment="1" applyProtection="1">
      <alignment horizontal="center" vertical="center" wrapText="1"/>
    </xf>
    <xf numFmtId="3" fontId="29" fillId="3" borderId="1" xfId="9" applyNumberFormat="1" applyFont="1" applyFill="1" applyBorder="1" applyAlignment="1" applyProtection="1">
      <alignment horizontal="center" vertical="center" wrapText="1"/>
    </xf>
    <xf numFmtId="170" fontId="29" fillId="3" borderId="1" xfId="9" applyNumberFormat="1" applyFont="1" applyFill="1" applyBorder="1" applyAlignment="1" applyProtection="1">
      <alignment vertical="center" wrapText="1"/>
    </xf>
    <xf numFmtId="170" fontId="29" fillId="3" borderId="1" xfId="9" applyNumberFormat="1" applyFont="1" applyFill="1" applyBorder="1" applyAlignment="1" applyProtection="1">
      <alignment horizontal="right" vertical="center" wrapText="1"/>
    </xf>
    <xf numFmtId="170" fontId="29" fillId="3" borderId="1" xfId="9" applyNumberFormat="1" applyFont="1" applyFill="1" applyBorder="1" applyAlignment="1" applyProtection="1">
      <alignment horizontal="center" vertical="center" wrapText="1"/>
    </xf>
    <xf numFmtId="3" fontId="29" fillId="3" borderId="1" xfId="11" applyNumberFormat="1" applyFont="1" applyFill="1" applyBorder="1" applyAlignment="1" applyProtection="1">
      <alignment vertical="center" wrapText="1"/>
    </xf>
    <xf numFmtId="169" fontId="29" fillId="3" borderId="1" xfId="12" applyNumberFormat="1" applyFont="1" applyFill="1" applyBorder="1" applyAlignment="1" applyProtection="1">
      <alignment horizontal="center" vertical="center" wrapText="1"/>
    </xf>
    <xf numFmtId="170" fontId="29" fillId="3" borderId="1" xfId="11" applyNumberFormat="1" applyFont="1" applyFill="1" applyBorder="1" applyAlignment="1" applyProtection="1">
      <alignment horizontal="center" vertical="center" wrapText="1"/>
      <protection locked="0"/>
    </xf>
    <xf numFmtId="168" fontId="7" fillId="0" borderId="1" xfId="7" applyNumberFormat="1" applyFont="1" applyFill="1" applyBorder="1" applyAlignment="1">
      <alignment vertical="center" wrapText="1"/>
    </xf>
    <xf numFmtId="168" fontId="7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170" fontId="20" fillId="4" borderId="1" xfId="11" applyNumberFormat="1" applyFont="1" applyFill="1" applyBorder="1" applyAlignment="1" applyProtection="1">
      <alignment horizontal="left" vertical="center" wrapText="1"/>
      <protection locked="0"/>
    </xf>
    <xf numFmtId="169" fontId="20" fillId="0" borderId="1" xfId="20" applyNumberFormat="1" applyFont="1" applyBorder="1" applyAlignment="1" applyProtection="1">
      <alignment horizontal="center" vertical="center" wrapText="1"/>
      <protection locked="0"/>
    </xf>
    <xf numFmtId="170" fontId="20" fillId="0" borderId="1" xfId="11" applyNumberFormat="1" applyFont="1" applyFill="1" applyBorder="1" applyAlignment="1" applyProtection="1">
      <alignment horizontal="center" vertical="center" wrapText="1"/>
      <protection locked="0"/>
    </xf>
    <xf numFmtId="169" fontId="7" fillId="0" borderId="1" xfId="2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/>
    </xf>
    <xf numFmtId="169" fontId="7" fillId="4" borderId="1" xfId="20" applyNumberFormat="1" applyFont="1" applyFill="1" applyBorder="1" applyAlignment="1" applyProtection="1">
      <alignment horizontal="center" vertical="center" wrapText="1"/>
      <protection locked="0"/>
    </xf>
    <xf numFmtId="170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170" fontId="7" fillId="0" borderId="1" xfId="17" applyNumberFormat="1" applyFont="1" applyFill="1" applyBorder="1" applyAlignment="1" applyProtection="1">
      <alignment horizontal="right" vertical="center" wrapText="1"/>
    </xf>
    <xf numFmtId="0" fontId="20" fillId="0" borderId="1" xfId="5" applyFont="1" applyFill="1" applyBorder="1" applyAlignment="1">
      <alignment horizontal="center" vertical="center" wrapText="1"/>
    </xf>
    <xf numFmtId="169" fontId="7" fillId="4" borderId="1" xfId="2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left" vertical="center" wrapText="1"/>
    </xf>
    <xf numFmtId="167" fontId="20" fillId="0" borderId="1" xfId="16" applyNumberFormat="1" applyFont="1" applyFill="1" applyBorder="1" applyAlignment="1">
      <alignment horizontal="right" vertical="center" wrapText="1"/>
    </xf>
    <xf numFmtId="168" fontId="20" fillId="0" borderId="1" xfId="16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14" applyFont="1" applyFill="1" applyBorder="1" applyAlignment="1">
      <alignment horizontal="left" vertical="center" wrapText="1"/>
    </xf>
    <xf numFmtId="0" fontId="20" fillId="0" borderId="1" xfId="14" applyFont="1" applyFill="1" applyBorder="1" applyAlignment="1">
      <alignment horizontal="center" vertical="center" wrapText="1"/>
    </xf>
    <xf numFmtId="167" fontId="20" fillId="0" borderId="1" xfId="15" applyNumberFormat="1" applyFont="1" applyFill="1" applyBorder="1" applyAlignment="1">
      <alignment horizontal="right" vertical="center" wrapText="1"/>
    </xf>
    <xf numFmtId="168" fontId="20" fillId="0" borderId="1" xfId="7" applyNumberFormat="1" applyFont="1" applyFill="1" applyBorder="1" applyAlignment="1">
      <alignment horizontal="left" vertical="center" wrapText="1"/>
    </xf>
    <xf numFmtId="167" fontId="20" fillId="0" borderId="1" xfId="7" applyNumberFormat="1" applyFont="1" applyFill="1" applyBorder="1" applyAlignment="1">
      <alignment horizontal="right" vertical="center" wrapText="1"/>
    </xf>
    <xf numFmtId="168" fontId="20" fillId="0" borderId="1" xfId="7" applyNumberFormat="1" applyFont="1" applyFill="1" applyBorder="1" applyAlignment="1">
      <alignment horizontal="right" vertical="center" wrapText="1"/>
    </xf>
    <xf numFmtId="167" fontId="20" fillId="0" borderId="1" xfId="7" applyNumberFormat="1" applyFont="1" applyFill="1" applyBorder="1" applyAlignment="1">
      <alignment horizontal="left" vertical="center" wrapText="1"/>
    </xf>
    <xf numFmtId="0" fontId="7" fillId="13" borderId="1" xfId="5" applyFont="1" applyFill="1" applyBorder="1" applyAlignment="1">
      <alignment horizontal="center" vertical="center" wrapText="1"/>
    </xf>
    <xf numFmtId="0" fontId="7" fillId="13" borderId="1" xfId="5" applyFont="1" applyFill="1" applyBorder="1" applyAlignment="1">
      <alignment horizontal="left" vertical="center" wrapText="1"/>
    </xf>
    <xf numFmtId="0" fontId="7" fillId="13" borderId="0" xfId="0" applyFont="1" applyFill="1" applyAlignment="1">
      <alignment horizontal="center" vertical="center" wrapText="1"/>
    </xf>
    <xf numFmtId="0" fontId="7" fillId="4" borderId="1" xfId="14" applyFont="1" applyFill="1" applyBorder="1" applyAlignment="1">
      <alignment horizontal="left" vertical="center" wrapText="1"/>
    </xf>
    <xf numFmtId="0" fontId="7" fillId="4" borderId="1" xfId="14" applyFont="1" applyFill="1" applyBorder="1" applyAlignment="1">
      <alignment horizontal="center" vertical="center" wrapText="1"/>
    </xf>
    <xf numFmtId="167" fontId="7" fillId="4" borderId="1" xfId="15" applyNumberFormat="1" applyFont="1" applyFill="1" applyBorder="1" applyAlignment="1">
      <alignment horizontal="right" vertical="center" wrapText="1"/>
    </xf>
    <xf numFmtId="0" fontId="7" fillId="4" borderId="1" xfId="14" applyFont="1" applyFill="1" applyBorder="1" applyAlignment="1">
      <alignment horizontal="right" vertical="center" wrapText="1"/>
    </xf>
    <xf numFmtId="0" fontId="4" fillId="13" borderId="1" xfId="0" applyFont="1" applyFill="1" applyBorder="1" applyAlignment="1">
      <alignment horizontal="center" vertical="center" wrapText="1"/>
    </xf>
    <xf numFmtId="167" fontId="7" fillId="13" borderId="1" xfId="5" applyNumberFormat="1" applyFont="1" applyFill="1" applyBorder="1" applyAlignment="1">
      <alignment horizontal="right" vertical="center" wrapText="1"/>
    </xf>
    <xf numFmtId="168" fontId="4" fillId="13" borderId="1" xfId="7" applyNumberFormat="1" applyFont="1" applyFill="1" applyBorder="1" applyAlignment="1">
      <alignment horizontal="right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168" fontId="7" fillId="13" borderId="1" xfId="7" applyNumberFormat="1" applyFont="1" applyFill="1" applyBorder="1" applyAlignment="1">
      <alignment horizontal="right" vertical="center" wrapText="1"/>
    </xf>
    <xf numFmtId="0" fontId="7" fillId="13" borderId="1" xfId="0" applyFont="1" applyFill="1" applyBorder="1" applyAlignment="1">
      <alignment horizontal="left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167" fontId="7" fillId="4" borderId="3" xfId="16" applyNumberFormat="1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7" fillId="0" borderId="1" xfId="9" applyNumberFormat="1" applyFont="1" applyFill="1" applyBorder="1" applyAlignment="1" applyProtection="1">
      <alignment horizontal="center" vertical="center" wrapText="1"/>
    </xf>
    <xf numFmtId="167" fontId="13" fillId="4" borderId="1" xfId="5" applyNumberFormat="1" applyFont="1" applyFill="1" applyBorder="1" applyAlignment="1">
      <alignment horizontal="right" vertical="center" wrapText="1"/>
    </xf>
    <xf numFmtId="167" fontId="7" fillId="4" borderId="1" xfId="5" applyNumberFormat="1" applyFont="1" applyFill="1" applyBorder="1" applyAlignment="1">
      <alignment horizontal="right" vertical="center" wrapText="1"/>
    </xf>
    <xf numFmtId="0" fontId="30" fillId="4" borderId="3" xfId="5" applyFont="1" applyFill="1" applyBorder="1" applyAlignment="1">
      <alignment horizontal="center" vertical="center" wrapText="1"/>
    </xf>
    <xf numFmtId="0" fontId="4" fillId="4" borderId="3" xfId="5" applyFont="1" applyFill="1" applyBorder="1" applyAlignment="1">
      <alignment horizontal="center" vertical="center" wrapText="1"/>
    </xf>
    <xf numFmtId="0" fontId="4" fillId="4" borderId="3" xfId="5" applyFont="1" applyFill="1" applyBorder="1" applyAlignment="1">
      <alignment horizontal="left" vertical="center" wrapText="1"/>
    </xf>
    <xf numFmtId="168" fontId="4" fillId="4" borderId="3" xfId="7" applyNumberFormat="1" applyFont="1" applyFill="1" applyBorder="1" applyAlignment="1">
      <alignment vertical="center" wrapText="1"/>
    </xf>
    <xf numFmtId="168" fontId="4" fillId="4" borderId="5" xfId="7" applyNumberFormat="1" applyFont="1" applyFill="1" applyBorder="1" applyAlignment="1">
      <alignment vertical="center" wrapText="1"/>
    </xf>
    <xf numFmtId="170" fontId="4" fillId="4" borderId="1" xfId="11" applyNumberFormat="1" applyFont="1" applyFill="1" applyBorder="1" applyAlignment="1" applyProtection="1">
      <alignment horizontal="left" vertical="center" wrapText="1"/>
      <protection locked="0"/>
    </xf>
    <xf numFmtId="0" fontId="4" fillId="4" borderId="3" xfId="5" applyFont="1" applyFill="1" applyBorder="1" applyAlignment="1">
      <alignment vertical="center" wrapText="1"/>
    </xf>
    <xf numFmtId="168" fontId="4" fillId="4" borderId="1" xfId="7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 applyProtection="1">
      <alignment horizontal="center" vertical="center" wrapText="1"/>
    </xf>
    <xf numFmtId="170" fontId="20" fillId="3" borderId="1" xfId="0" applyNumberFormat="1" applyFont="1" applyFill="1" applyBorder="1" applyAlignment="1" applyProtection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170" fontId="20" fillId="3" borderId="1" xfId="2" applyNumberFormat="1" applyFont="1" applyFill="1" applyBorder="1" applyAlignment="1" applyProtection="1">
      <alignment horizontal="right" vertical="center" wrapText="1"/>
      <protection locked="0"/>
    </xf>
    <xf numFmtId="170" fontId="20" fillId="3" borderId="1" xfId="2" applyNumberFormat="1" applyFont="1" applyFill="1" applyBorder="1" applyAlignment="1" applyProtection="1">
      <alignment horizontal="center" vertical="center" wrapText="1"/>
      <protection locked="0"/>
    </xf>
    <xf numFmtId="3" fontId="20" fillId="3" borderId="1" xfId="8" applyNumberFormat="1" applyFont="1" applyFill="1" applyBorder="1" applyAlignment="1" applyProtection="1">
      <alignment vertical="center" wrapText="1"/>
    </xf>
    <xf numFmtId="1" fontId="20" fillId="3" borderId="1" xfId="8" applyNumberFormat="1" applyFont="1" applyFill="1" applyBorder="1" applyAlignment="1">
      <alignment horizontal="center" vertical="center" wrapText="1"/>
    </xf>
    <xf numFmtId="169" fontId="20" fillId="3" borderId="1" xfId="12" applyNumberFormat="1" applyFont="1" applyFill="1" applyBorder="1" applyAlignment="1" applyProtection="1">
      <alignment horizontal="center" vertical="center" wrapText="1"/>
      <protection locked="0"/>
    </xf>
    <xf numFmtId="170" fontId="20" fillId="3" borderId="1" xfId="11" applyNumberFormat="1" applyFont="1" applyFill="1" applyBorder="1" applyAlignment="1" applyProtection="1">
      <alignment horizontal="center" vertical="center" wrapText="1"/>
      <protection locked="0"/>
    </xf>
    <xf numFmtId="170" fontId="20" fillId="3" borderId="1" xfId="11" applyNumberFormat="1" applyFont="1" applyFill="1" applyBorder="1" applyAlignment="1" applyProtection="1">
      <alignment horizontal="left" vertical="center" wrapText="1"/>
      <protection locked="0"/>
    </xf>
    <xf numFmtId="0" fontId="21" fillId="4" borderId="1" xfId="5" applyFont="1" applyFill="1" applyBorder="1" applyAlignment="1">
      <alignment horizontal="left" vertical="center" wrapText="1"/>
    </xf>
    <xf numFmtId="0" fontId="21" fillId="4" borderId="1" xfId="5" applyFont="1" applyFill="1" applyBorder="1" applyAlignment="1">
      <alignment horizontal="center" vertical="center" wrapText="1"/>
    </xf>
    <xf numFmtId="167" fontId="21" fillId="4" borderId="1" xfId="7" applyNumberFormat="1" applyFont="1" applyFill="1" applyBorder="1" applyAlignment="1">
      <alignment horizontal="right" vertical="center" wrapText="1"/>
    </xf>
    <xf numFmtId="168" fontId="21" fillId="4" borderId="1" xfId="7" applyNumberFormat="1" applyFont="1" applyFill="1" applyBorder="1" applyAlignment="1">
      <alignment horizontal="right" vertical="center" wrapText="1"/>
    </xf>
    <xf numFmtId="168" fontId="21" fillId="4" borderId="1" xfId="7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left" vertical="center" wrapText="1"/>
    </xf>
    <xf numFmtId="4" fontId="4" fillId="4" borderId="3" xfId="7" applyNumberFormat="1" applyFont="1" applyFill="1" applyBorder="1" applyAlignment="1">
      <alignment vertical="center" wrapText="1"/>
    </xf>
    <xf numFmtId="170" fontId="4" fillId="4" borderId="3" xfId="11" applyNumberFormat="1" applyFont="1" applyFill="1" applyBorder="1" applyAlignment="1" applyProtection="1">
      <alignment vertical="center" wrapText="1"/>
      <protection locked="0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wrapText="1"/>
    </xf>
    <xf numFmtId="167" fontId="4" fillId="11" borderId="1" xfId="7" applyNumberFormat="1" applyFont="1" applyFill="1" applyBorder="1" applyAlignment="1">
      <alignment horizontal="right" vertical="center" wrapText="1"/>
    </xf>
    <xf numFmtId="168" fontId="4" fillId="11" borderId="1" xfId="7" applyNumberFormat="1" applyFont="1" applyFill="1" applyBorder="1" applyAlignment="1">
      <alignment horizontal="right" vertical="center" wrapText="1"/>
    </xf>
    <xf numFmtId="0" fontId="3" fillId="11" borderId="0" xfId="0" applyFont="1" applyFill="1"/>
    <xf numFmtId="0" fontId="7" fillId="0" borderId="1" xfId="5" applyFont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167" fontId="20" fillId="0" borderId="1" xfId="0" applyNumberFormat="1" applyFont="1" applyFill="1" applyBorder="1" applyAlignment="1">
      <alignment horizontal="right" vertical="center" wrapText="1"/>
    </xf>
    <xf numFmtId="0" fontId="7" fillId="3" borderId="1" xfId="14" applyFont="1" applyFill="1" applyBorder="1" applyAlignment="1">
      <alignment horizontal="left" vertical="center" wrapText="1"/>
    </xf>
    <xf numFmtId="0" fontId="7" fillId="3" borderId="1" xfId="14" applyFont="1" applyFill="1" applyBorder="1" applyAlignment="1">
      <alignment horizontal="center" vertical="center" wrapText="1"/>
    </xf>
    <xf numFmtId="167" fontId="7" fillId="3" borderId="1" xfId="15" applyNumberFormat="1" applyFont="1" applyFill="1" applyBorder="1" applyAlignment="1">
      <alignment horizontal="right" vertical="center" wrapText="1"/>
    </xf>
    <xf numFmtId="0" fontId="7" fillId="3" borderId="1" xfId="14" applyFont="1" applyFill="1" applyBorder="1" applyAlignment="1">
      <alignment horizontal="right" vertical="center" wrapText="1"/>
    </xf>
    <xf numFmtId="170" fontId="7" fillId="3" borderId="1" xfId="11" applyNumberFormat="1" applyFont="1" applyFill="1" applyBorder="1" applyAlignment="1" applyProtection="1">
      <alignment horizontal="left" vertical="center" wrapText="1"/>
      <protection locked="0"/>
    </xf>
    <xf numFmtId="3" fontId="7" fillId="3" borderId="1" xfId="5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7" fontId="7" fillId="3" borderId="1" xfId="5" applyNumberFormat="1" applyFont="1" applyFill="1" applyBorder="1" applyAlignment="1">
      <alignment horizontal="right" vertical="center" wrapText="1"/>
    </xf>
    <xf numFmtId="168" fontId="7" fillId="3" borderId="1" xfId="7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167" fontId="20" fillId="3" borderId="1" xfId="7" applyNumberFormat="1" applyFont="1" applyFill="1" applyBorder="1" applyAlignment="1">
      <alignment horizontal="center" vertical="center" wrapText="1"/>
    </xf>
    <xf numFmtId="168" fontId="20" fillId="3" borderId="1" xfId="7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168" fontId="20" fillId="3" borderId="1" xfId="7" applyNumberFormat="1" applyFont="1" applyFill="1" applyBorder="1" applyAlignment="1">
      <alignment horizontal="center" vertical="center" wrapText="1"/>
    </xf>
    <xf numFmtId="168" fontId="4" fillId="4" borderId="3" xfId="7" applyNumberFormat="1" applyFont="1" applyFill="1" applyBorder="1" applyAlignment="1">
      <alignment horizontal="center" vertical="center" wrapText="1"/>
    </xf>
    <xf numFmtId="168" fontId="4" fillId="4" borderId="5" xfId="7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left" vertical="center" wrapText="1"/>
    </xf>
    <xf numFmtId="0" fontId="7" fillId="0" borderId="5" xfId="5" applyFont="1" applyBorder="1" applyAlignment="1">
      <alignment horizontal="left" vertical="center" wrapText="1"/>
    </xf>
    <xf numFmtId="168" fontId="7" fillId="0" borderId="3" xfId="7" applyNumberFormat="1" applyFont="1" applyBorder="1" applyAlignment="1">
      <alignment horizontal="center" vertical="center" wrapText="1"/>
    </xf>
    <xf numFmtId="168" fontId="7" fillId="0" borderId="5" xfId="7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8" fontId="7" fillId="0" borderId="4" xfId="7" applyNumberFormat="1" applyFont="1" applyBorder="1" applyAlignment="1">
      <alignment vertical="center" wrapText="1"/>
    </xf>
    <xf numFmtId="168" fontId="7" fillId="0" borderId="8" xfId="7" applyNumberFormat="1" applyFont="1" applyBorder="1" applyAlignment="1">
      <alignment vertical="center" wrapText="1"/>
    </xf>
    <xf numFmtId="170" fontId="7" fillId="4" borderId="4" xfId="2" applyNumberFormat="1" applyFont="1" applyFill="1" applyBorder="1" applyAlignment="1" applyProtection="1">
      <alignment horizontal="center" vertical="center" wrapText="1"/>
      <protection locked="0"/>
    </xf>
    <xf numFmtId="170" fontId="7" fillId="4" borderId="8" xfId="2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0" applyNumberFormat="1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170" fontId="7" fillId="4" borderId="3" xfId="9" applyNumberFormat="1" applyFont="1" applyFill="1" applyBorder="1" applyAlignment="1" applyProtection="1">
      <alignment horizontal="left" vertical="center" wrapText="1"/>
    </xf>
    <xf numFmtId="170" fontId="7" fillId="4" borderId="5" xfId="9" applyNumberFormat="1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70" fontId="7" fillId="4" borderId="3" xfId="17" applyNumberFormat="1" applyFont="1" applyFill="1" applyBorder="1" applyAlignment="1" applyProtection="1">
      <alignment horizontal="center" vertical="center" wrapText="1"/>
    </xf>
    <xf numFmtId="170" fontId="7" fillId="4" borderId="5" xfId="17" applyNumberFormat="1" applyFont="1" applyFill="1" applyBorder="1" applyAlignment="1" applyProtection="1">
      <alignment horizontal="center" vertical="center" wrapText="1"/>
    </xf>
    <xf numFmtId="3" fontId="7" fillId="4" borderId="3" xfId="11" applyNumberFormat="1" applyFont="1" applyFill="1" applyBorder="1" applyAlignment="1" applyProtection="1">
      <alignment horizontal="center" vertical="center" wrapText="1"/>
    </xf>
    <xf numFmtId="3" fontId="7" fillId="4" borderId="5" xfId="11" applyNumberFormat="1" applyFont="1" applyFill="1" applyBorder="1" applyAlignment="1" applyProtection="1">
      <alignment horizontal="center" vertical="center" wrapText="1"/>
    </xf>
    <xf numFmtId="170" fontId="7" fillId="4" borderId="3" xfId="11" applyNumberFormat="1" applyFont="1" applyFill="1" applyBorder="1" applyAlignment="1" applyProtection="1">
      <alignment horizontal="center" vertical="center" wrapText="1"/>
      <protection locked="0"/>
    </xf>
    <xf numFmtId="170" fontId="7" fillId="4" borderId="5" xfId="1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/>
    </xf>
    <xf numFmtId="168" fontId="7" fillId="0" borderId="1" xfId="7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30" fillId="4" borderId="3" xfId="5" applyFont="1" applyFill="1" applyBorder="1" applyAlignment="1">
      <alignment horizontal="center" vertical="center" wrapText="1"/>
    </xf>
    <xf numFmtId="0" fontId="30" fillId="4" borderId="5" xfId="5" applyFont="1" applyFill="1" applyBorder="1" applyAlignment="1">
      <alignment horizontal="center" vertical="center" wrapText="1"/>
    </xf>
    <xf numFmtId="0" fontId="4" fillId="4" borderId="3" xfId="5" applyFont="1" applyFill="1" applyBorder="1" applyAlignment="1">
      <alignment vertical="center" wrapText="1"/>
    </xf>
    <xf numFmtId="0" fontId="4" fillId="4" borderId="5" xfId="5" applyFont="1" applyFill="1" applyBorder="1" applyAlignment="1">
      <alignment vertical="center" wrapText="1"/>
    </xf>
    <xf numFmtId="168" fontId="4" fillId="4" borderId="3" xfId="7" applyNumberFormat="1" applyFont="1" applyFill="1" applyBorder="1" applyAlignment="1">
      <alignment vertical="center" wrapText="1"/>
    </xf>
    <xf numFmtId="168" fontId="4" fillId="4" borderId="5" xfId="7" applyNumberFormat="1" applyFont="1" applyFill="1" applyBorder="1" applyAlignment="1">
      <alignment vertical="center" wrapText="1"/>
    </xf>
    <xf numFmtId="169" fontId="11" fillId="0" borderId="4" xfId="12" applyNumberFormat="1" applyFont="1" applyFill="1" applyBorder="1" applyAlignment="1">
      <alignment horizontal="center" vertical="center" wrapText="1"/>
    </xf>
    <xf numFmtId="169" fontId="11" fillId="0" borderId="7" xfId="12" applyNumberFormat="1" applyFont="1" applyFill="1" applyBorder="1" applyAlignment="1">
      <alignment horizontal="center" vertical="center" wrapText="1"/>
    </xf>
    <xf numFmtId="169" fontId="11" fillId="0" borderId="8" xfId="1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" fontId="4" fillId="4" borderId="3" xfId="8" applyNumberFormat="1" applyFont="1" applyFill="1" applyBorder="1" applyAlignment="1">
      <alignment horizontal="center" vertical="center" wrapText="1"/>
    </xf>
    <xf numFmtId="1" fontId="4" fillId="4" borderId="5" xfId="8" applyNumberFormat="1" applyFont="1" applyFill="1" applyBorder="1" applyAlignment="1">
      <alignment horizontal="center" vertical="center" wrapText="1"/>
    </xf>
    <xf numFmtId="170" fontId="7" fillId="0" borderId="3" xfId="11" applyNumberFormat="1" applyFont="1" applyFill="1" applyBorder="1" applyAlignment="1" applyProtection="1">
      <alignment horizontal="left" vertical="center" wrapText="1"/>
      <protection locked="0"/>
    </xf>
    <xf numFmtId="170" fontId="7" fillId="0" borderId="5" xfId="11" applyNumberFormat="1" applyFont="1" applyFill="1" applyBorder="1" applyAlignment="1" applyProtection="1">
      <alignment horizontal="left" vertical="center" wrapText="1"/>
      <protection locked="0"/>
    </xf>
    <xf numFmtId="0" fontId="4" fillId="4" borderId="3" xfId="5" applyFont="1" applyFill="1" applyBorder="1" applyAlignment="1">
      <alignment horizontal="center" vertical="center" wrapText="1"/>
    </xf>
    <xf numFmtId="0" fontId="4" fillId="4" borderId="5" xfId="5" applyFont="1" applyFill="1" applyBorder="1" applyAlignment="1">
      <alignment horizontal="center" vertical="center" wrapText="1"/>
    </xf>
    <xf numFmtId="0" fontId="4" fillId="4" borderId="3" xfId="5" applyFont="1" applyFill="1" applyBorder="1" applyAlignment="1">
      <alignment horizontal="left" vertical="center" wrapText="1"/>
    </xf>
    <xf numFmtId="0" fontId="4" fillId="4" borderId="5" xfId="5" applyFont="1" applyFill="1" applyBorder="1" applyAlignment="1">
      <alignment horizontal="left" vertical="center" wrapText="1"/>
    </xf>
    <xf numFmtId="4" fontId="4" fillId="4" borderId="3" xfId="7" applyNumberFormat="1" applyFont="1" applyFill="1" applyBorder="1" applyAlignment="1">
      <alignment horizontal="center" vertical="center" wrapText="1"/>
    </xf>
    <xf numFmtId="4" fontId="4" fillId="4" borderId="6" xfId="7" applyNumberFormat="1" applyFont="1" applyFill="1" applyBorder="1" applyAlignment="1">
      <alignment horizontal="center" vertical="center" wrapText="1"/>
    </xf>
    <xf numFmtId="4" fontId="4" fillId="4" borderId="5" xfId="7" applyNumberFormat="1" applyFont="1" applyFill="1" applyBorder="1" applyAlignment="1">
      <alignment horizontal="center" vertical="center" wrapText="1"/>
    </xf>
    <xf numFmtId="170" fontId="4" fillId="4" borderId="1" xfId="11" applyNumberFormat="1" applyFont="1" applyFill="1" applyBorder="1" applyAlignment="1" applyProtection="1">
      <alignment horizontal="left" vertical="center" wrapText="1"/>
      <protection locked="0"/>
    </xf>
    <xf numFmtId="170" fontId="4" fillId="4" borderId="3" xfId="11" applyNumberFormat="1" applyFont="1" applyFill="1" applyBorder="1" applyAlignment="1" applyProtection="1">
      <alignment horizontal="left" vertical="center" wrapText="1"/>
      <protection locked="0"/>
    </xf>
    <xf numFmtId="170" fontId="4" fillId="4" borderId="5" xfId="11" applyNumberFormat="1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3" xfId="7" applyNumberFormat="1" applyFont="1" applyFill="1" applyBorder="1" applyAlignment="1">
      <alignment horizontal="center" vertical="center" wrapText="1"/>
    </xf>
    <xf numFmtId="164" fontId="4" fillId="4" borderId="5" xfId="7" applyNumberFormat="1" applyFont="1" applyFill="1" applyBorder="1" applyAlignment="1">
      <alignment horizontal="center" vertical="center" wrapText="1"/>
    </xf>
    <xf numFmtId="164" fontId="4" fillId="4" borderId="3" xfId="7" applyNumberFormat="1" applyFont="1" applyFill="1" applyBorder="1" applyAlignment="1">
      <alignment horizontal="right" vertical="center" wrapText="1"/>
    </xf>
    <xf numFmtId="164" fontId="4" fillId="4" borderId="5" xfId="7" applyNumberFormat="1" applyFont="1" applyFill="1" applyBorder="1" applyAlignment="1">
      <alignment horizontal="right" vertical="center" wrapText="1"/>
    </xf>
    <xf numFmtId="164" fontId="4" fillId="4" borderId="1" xfId="7" applyNumberFormat="1" applyFont="1" applyFill="1" applyBorder="1" applyAlignment="1">
      <alignment horizontal="center" vertical="center" wrapText="1"/>
    </xf>
    <xf numFmtId="168" fontId="4" fillId="4" borderId="1" xfId="7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4" fontId="4" fillId="4" borderId="3" xfId="7" applyNumberFormat="1" applyFont="1" applyFill="1" applyBorder="1" applyAlignment="1">
      <alignment horizontal="right" vertical="center" wrapText="1"/>
    </xf>
    <xf numFmtId="4" fontId="4" fillId="4" borderId="5" xfId="7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1" fillId="0" borderId="3" xfId="5" applyFont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 wrapText="1"/>
    </xf>
    <xf numFmtId="0" fontId="7" fillId="0" borderId="1" xfId="5" applyFont="1" applyBorder="1" applyAlignment="1">
      <alignment vertical="center" wrapText="1"/>
    </xf>
    <xf numFmtId="168" fontId="7" fillId="0" borderId="1" xfId="7" applyNumberFormat="1" applyFont="1" applyBorder="1" applyAlignment="1">
      <alignment horizontal="right" vertical="center" wrapText="1"/>
    </xf>
    <xf numFmtId="168" fontId="7" fillId="0" borderId="1" xfId="7" applyNumberFormat="1" applyFont="1" applyBorder="1" applyAlignment="1">
      <alignment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7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3" fontId="7" fillId="0" borderId="1" xfId="9" applyNumberFormat="1" applyFont="1" applyFill="1" applyBorder="1" applyAlignment="1" applyProtection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168" fontId="4" fillId="4" borderId="3" xfId="7" applyNumberFormat="1" applyFont="1" applyFill="1" applyBorder="1" applyAlignment="1">
      <alignment horizontal="right" vertical="center" wrapText="1"/>
    </xf>
    <xf numFmtId="168" fontId="4" fillId="4" borderId="5" xfId="7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70" fontId="4" fillId="0" borderId="1" xfId="8" applyNumberFormat="1" applyFont="1" applyBorder="1" applyAlignment="1">
      <alignment horizontal="right" vertical="center" wrapText="1"/>
    </xf>
    <xf numFmtId="170" fontId="4" fillId="0" borderId="1" xfId="8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67" fontId="7" fillId="0" borderId="1" xfId="7" applyNumberFormat="1" applyFont="1" applyBorder="1" applyAlignment="1">
      <alignment horizontal="center" vertical="center" wrapText="1"/>
    </xf>
    <xf numFmtId="170" fontId="4" fillId="0" borderId="1" xfId="9" applyNumberFormat="1" applyFont="1" applyFill="1" applyBorder="1" applyAlignment="1" applyProtection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0" fontId="7" fillId="4" borderId="3" xfId="17" applyNumberFormat="1" applyFont="1" applyFill="1" applyBorder="1" applyAlignment="1" applyProtection="1">
      <alignment horizontal="right" vertical="center" wrapText="1"/>
    </xf>
    <xf numFmtId="170" fontId="7" fillId="4" borderId="5" xfId="17" applyNumberFormat="1" applyFont="1" applyFill="1" applyBorder="1" applyAlignment="1" applyProtection="1">
      <alignment horizontal="right" vertical="center" wrapText="1"/>
    </xf>
    <xf numFmtId="3" fontId="7" fillId="4" borderId="1" xfId="11" applyNumberFormat="1" applyFont="1" applyFill="1" applyBorder="1" applyAlignment="1" applyProtection="1">
      <alignment vertical="center" wrapText="1"/>
    </xf>
    <xf numFmtId="170" fontId="7" fillId="4" borderId="3" xfId="11" applyNumberFormat="1" applyFont="1" applyFill="1" applyBorder="1" applyAlignment="1" applyProtection="1">
      <alignment horizontal="left" vertical="center" wrapText="1"/>
      <protection locked="0"/>
    </xf>
    <xf numFmtId="170" fontId="7" fillId="4" borderId="5" xfId="11" applyNumberFormat="1" applyFont="1" applyFill="1" applyBorder="1" applyAlignment="1" applyProtection="1">
      <alignment horizontal="left" vertical="center" wrapText="1"/>
      <protection locked="0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170" fontId="7" fillId="0" borderId="3" xfId="0" applyNumberFormat="1" applyFont="1" applyBorder="1" applyAlignment="1">
      <alignment horizontal="left" vertical="center" wrapText="1"/>
    </xf>
    <xf numFmtId="170" fontId="7" fillId="0" borderId="5" xfId="0" applyNumberFormat="1" applyFont="1" applyBorder="1" applyAlignment="1">
      <alignment horizontal="left" vertical="center" wrapText="1"/>
    </xf>
    <xf numFmtId="3" fontId="7" fillId="4" borderId="1" xfId="17" applyNumberFormat="1" applyFont="1" applyFill="1" applyBorder="1" applyAlignment="1" applyProtection="1">
      <alignment vertical="center" wrapText="1"/>
    </xf>
    <xf numFmtId="0" fontId="7" fillId="4" borderId="3" xfId="8" applyFont="1" applyFill="1" applyBorder="1" applyAlignment="1">
      <alignment vertical="center" wrapText="1"/>
    </xf>
    <xf numFmtId="0" fontId="7" fillId="4" borderId="5" xfId="8" applyFont="1" applyFill="1" applyBorder="1" applyAlignment="1">
      <alignment vertical="center" wrapText="1"/>
    </xf>
    <xf numFmtId="170" fontId="7" fillId="4" borderId="3" xfId="8" applyNumberFormat="1" applyFont="1" applyFill="1" applyBorder="1" applyAlignment="1">
      <alignment horizontal="right" vertical="center" wrapText="1"/>
    </xf>
    <xf numFmtId="170" fontId="7" fillId="4" borderId="5" xfId="8" applyNumberFormat="1" applyFont="1" applyFill="1" applyBorder="1" applyAlignment="1">
      <alignment horizontal="right" vertical="center" wrapText="1"/>
    </xf>
    <xf numFmtId="170" fontId="7" fillId="4" borderId="3" xfId="8" applyNumberFormat="1" applyFont="1" applyFill="1" applyBorder="1" applyAlignment="1">
      <alignment horizontal="center" vertical="center" wrapText="1"/>
    </xf>
    <xf numFmtId="170" fontId="7" fillId="4" borderId="5" xfId="8" applyNumberFormat="1" applyFont="1" applyFill="1" applyBorder="1" applyAlignment="1">
      <alignment horizontal="center" vertical="center" wrapText="1"/>
    </xf>
    <xf numFmtId="3" fontId="7" fillId="4" borderId="3" xfId="8" applyNumberFormat="1" applyFont="1" applyFill="1" applyBorder="1" applyAlignment="1">
      <alignment vertical="center" wrapText="1"/>
    </xf>
    <xf numFmtId="3" fontId="7" fillId="4" borderId="5" xfId="8" applyNumberFormat="1" applyFont="1" applyFill="1" applyBorder="1" applyAlignment="1">
      <alignment vertical="center" wrapText="1"/>
    </xf>
    <xf numFmtId="170" fontId="7" fillId="0" borderId="1" xfId="9" applyNumberFormat="1" applyFont="1" applyFill="1" applyBorder="1" applyAlignment="1" applyProtection="1">
      <alignment horizontal="left" vertical="center" wrapText="1"/>
    </xf>
    <xf numFmtId="3" fontId="29" fillId="3" borderId="1" xfId="9" applyNumberFormat="1" applyFont="1" applyFill="1" applyBorder="1" applyAlignment="1" applyProtection="1">
      <alignment horizontal="center" vertical="center" wrapText="1"/>
    </xf>
    <xf numFmtId="170" fontId="29" fillId="3" borderId="1" xfId="9" applyNumberFormat="1" applyFont="1" applyFill="1" applyBorder="1" applyAlignment="1" applyProtection="1">
      <alignment vertical="center" wrapText="1"/>
    </xf>
    <xf numFmtId="0" fontId="4" fillId="3" borderId="1" xfId="0" applyFont="1" applyFill="1" applyBorder="1" applyAlignment="1">
      <alignment vertical="center" wrapText="1"/>
    </xf>
    <xf numFmtId="170" fontId="29" fillId="3" borderId="1" xfId="9" applyNumberFormat="1" applyFont="1" applyFill="1" applyBorder="1" applyAlignment="1" applyProtection="1">
      <alignment horizontal="right" vertical="center" wrapText="1"/>
    </xf>
    <xf numFmtId="170" fontId="29" fillId="3" borderId="1" xfId="9" applyNumberFormat="1" applyFont="1" applyFill="1" applyBorder="1" applyAlignment="1" applyProtection="1">
      <alignment horizontal="center" vertical="center" wrapText="1"/>
    </xf>
    <xf numFmtId="3" fontId="29" fillId="3" borderId="1" xfId="11" applyNumberFormat="1" applyFont="1" applyFill="1" applyBorder="1" applyAlignment="1" applyProtection="1">
      <alignment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70" fontId="7" fillId="4" borderId="3" xfId="0" applyNumberFormat="1" applyFont="1" applyFill="1" applyBorder="1" applyAlignment="1">
      <alignment horizontal="left" vertical="center" wrapText="1"/>
    </xf>
    <xf numFmtId="170" fontId="7" fillId="4" borderId="5" xfId="0" applyNumberFormat="1" applyFont="1" applyFill="1" applyBorder="1" applyAlignment="1">
      <alignment horizontal="left" vertical="center" wrapText="1"/>
    </xf>
    <xf numFmtId="4" fontId="7" fillId="4" borderId="3" xfId="8" applyNumberFormat="1" applyFont="1" applyFill="1" applyBorder="1" applyAlignment="1">
      <alignment horizontal="center" vertical="center" wrapText="1"/>
    </xf>
    <xf numFmtId="4" fontId="7" fillId="4" borderId="5" xfId="8" applyNumberFormat="1" applyFont="1" applyFill="1" applyBorder="1" applyAlignment="1">
      <alignment horizontal="center" vertical="center" wrapText="1"/>
    </xf>
    <xf numFmtId="3" fontId="7" fillId="4" borderId="3" xfId="8" applyNumberFormat="1" applyFont="1" applyFill="1" applyBorder="1" applyAlignment="1">
      <alignment horizontal="right" vertical="center" wrapText="1"/>
    </xf>
    <xf numFmtId="3" fontId="7" fillId="4" borderId="5" xfId="8" applyNumberFormat="1" applyFont="1" applyFill="1" applyBorder="1" applyAlignment="1">
      <alignment horizontal="right" vertical="center" wrapText="1"/>
    </xf>
    <xf numFmtId="170" fontId="7" fillId="4" borderId="3" xfId="8" applyNumberFormat="1" applyFont="1" applyFill="1" applyBorder="1" applyAlignment="1">
      <alignment horizontal="left" vertical="center" wrapText="1"/>
    </xf>
    <xf numFmtId="170" fontId="7" fillId="4" borderId="5" xfId="8" applyNumberFormat="1" applyFont="1" applyFill="1" applyBorder="1" applyAlignment="1">
      <alignment horizontal="left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170" fontId="7" fillId="4" borderId="6" xfId="0" applyNumberFormat="1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170" fontId="7" fillId="4" borderId="6" xfId="8" applyNumberFormat="1" applyFont="1" applyFill="1" applyBorder="1" applyAlignment="1">
      <alignment horizontal="right" vertical="center" wrapText="1"/>
    </xf>
    <xf numFmtId="4" fontId="7" fillId="4" borderId="6" xfId="8" applyNumberFormat="1" applyFont="1" applyFill="1" applyBorder="1" applyAlignment="1">
      <alignment horizontal="center" vertical="center" wrapText="1"/>
    </xf>
    <xf numFmtId="3" fontId="7" fillId="4" borderId="6" xfId="8" applyNumberFormat="1" applyFont="1" applyFill="1" applyBorder="1" applyAlignment="1">
      <alignment horizontal="right" vertical="center" wrapText="1"/>
    </xf>
    <xf numFmtId="1" fontId="4" fillId="4" borderId="6" xfId="8" applyNumberFormat="1" applyFont="1" applyFill="1" applyBorder="1" applyAlignment="1">
      <alignment horizontal="center" vertical="center" wrapText="1"/>
    </xf>
    <xf numFmtId="0" fontId="7" fillId="4" borderId="3" xfId="8" applyFont="1" applyFill="1" applyBorder="1" applyAlignment="1">
      <alignment horizontal="left" vertical="center" wrapText="1"/>
    </xf>
    <xf numFmtId="0" fontId="7" fillId="4" borderId="6" xfId="8" applyFont="1" applyFill="1" applyBorder="1" applyAlignment="1">
      <alignment horizontal="left" vertical="center" wrapText="1"/>
    </xf>
    <xf numFmtId="0" fontId="7" fillId="4" borderId="5" xfId="8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167" fontId="7" fillId="4" borderId="3" xfId="16" applyNumberFormat="1" applyFont="1" applyFill="1" applyBorder="1" applyAlignment="1">
      <alignment horizontal="left" vertical="center" wrapText="1"/>
    </xf>
    <xf numFmtId="167" fontId="7" fillId="4" borderId="5" xfId="16" applyNumberFormat="1" applyFont="1" applyFill="1" applyBorder="1" applyAlignment="1">
      <alignment horizontal="left" vertical="center" wrapText="1"/>
    </xf>
    <xf numFmtId="4" fontId="4" fillId="4" borderId="1" xfId="7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164" fontId="4" fillId="4" borderId="3" xfId="7" applyFont="1" applyFill="1" applyBorder="1" applyAlignment="1">
      <alignment horizontal="center" vertical="center" wrapText="1"/>
    </xf>
    <xf numFmtId="164" fontId="4" fillId="4" borderId="5" xfId="7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7" applyFont="1" applyFill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 wrapText="1"/>
    </xf>
    <xf numFmtId="0" fontId="4" fillId="4" borderId="1" xfId="6" applyFont="1" applyFill="1" applyBorder="1" applyAlignment="1">
      <alignment horizontal="left" vertical="center" wrapText="1"/>
    </xf>
    <xf numFmtId="0" fontId="4" fillId="4" borderId="1" xfId="5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5" applyFont="1" applyBorder="1" applyAlignment="1">
      <alignment horizontal="left" vertical="center" wrapText="1"/>
    </xf>
    <xf numFmtId="165" fontId="11" fillId="0" borderId="1" xfId="5" applyNumberFormat="1" applyFont="1" applyBorder="1" applyAlignment="1">
      <alignment horizontal="center" vertical="center" wrapText="1"/>
    </xf>
    <xf numFmtId="0" fontId="7" fillId="4" borderId="1" xfId="5" applyFont="1" applyFill="1" applyBorder="1" applyAlignment="1">
      <alignment horizontal="left" vertical="center" wrapText="1"/>
    </xf>
    <xf numFmtId="0" fontId="7" fillId="4" borderId="1" xfId="5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</cellXfs>
  <cellStyles count="21">
    <cellStyle name="Comma" xfId="7" builtinId="3"/>
    <cellStyle name="Comma 2" xfId="3"/>
    <cellStyle name="Comma 3" xfId="2"/>
    <cellStyle name="Comma 4" xfId="15"/>
    <cellStyle name="Comma 5" xfId="16"/>
    <cellStyle name="Comma 6" xfId="13"/>
    <cellStyle name="Comma 7" xfId="11"/>
    <cellStyle name="Comma 8" xfId="12"/>
    <cellStyle name="Comma 8 2" xfId="20"/>
    <cellStyle name="Currency 2" xfId="4"/>
    <cellStyle name="Normal" xfId="0" builtinId="0"/>
    <cellStyle name="Normal 2" xfId="5"/>
    <cellStyle name="Normal 2 2" xfId="10"/>
    <cellStyle name="Normal 2 2 3 2 2" xfId="18"/>
    <cellStyle name="Normal 3" xfId="1"/>
    <cellStyle name="Normal 4" xfId="8"/>
    <cellStyle name="Normal 5" xfId="6"/>
    <cellStyle name="Normal 6" xfId="9"/>
    <cellStyle name="Normal 6 2" xfId="17"/>
    <cellStyle name="Normal 7" xfId="14"/>
    <cellStyle name="Normal 8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3226</xdr:row>
          <xdr:rowOff>0</xdr:rowOff>
        </xdr:from>
        <xdr:to>
          <xdr:col>1</xdr:col>
          <xdr:colOff>114300</xdr:colOff>
          <xdr:row>3227</xdr:row>
          <xdr:rowOff>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1471</xdr:row>
          <xdr:rowOff>180975</xdr:rowOff>
        </xdr:from>
        <xdr:to>
          <xdr:col>1</xdr:col>
          <xdr:colOff>104775</xdr:colOff>
          <xdr:row>1472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869"/>
  <sheetViews>
    <sheetView zoomScale="85" zoomScaleNormal="85" workbookViewId="0">
      <pane ySplit="5" topLeftCell="A6" activePane="bottomLeft" state="frozen"/>
      <selection pane="bottomLeft" activeCell="G716" sqref="G716"/>
    </sheetView>
  </sheetViews>
  <sheetFormatPr defaultRowHeight="15" x14ac:dyDescent="0.25"/>
  <cols>
    <col min="1" max="1" width="6.5703125" style="1" customWidth="1"/>
    <col min="2" max="2" width="26.42578125" style="4" customWidth="1"/>
    <col min="3" max="3" width="11.140625" style="106" customWidth="1"/>
    <col min="4" max="4" width="10" style="102" customWidth="1"/>
    <col min="5" max="5" width="10" style="5" customWidth="1"/>
    <col min="6" max="6" width="7.85546875" style="106" bestFit="1" customWidth="1"/>
    <col min="7" max="7" width="9.140625" style="6" customWidth="1"/>
    <col min="8" max="8" width="8.28515625" style="106" customWidth="1"/>
    <col min="9" max="9" width="11.5703125" style="5" customWidth="1"/>
    <col min="10" max="10" width="13.7109375" style="1" customWidth="1"/>
    <col min="11" max="11" width="19.42578125" style="4" customWidth="1"/>
    <col min="12" max="16384" width="9.140625" style="1"/>
  </cols>
  <sheetData>
    <row r="1" spans="1:11" ht="24.75" customHeight="1" x14ac:dyDescent="0.25">
      <c r="A1" s="1073" t="s">
        <v>6206</v>
      </c>
      <c r="B1" s="1073"/>
      <c r="C1" s="1073"/>
      <c r="D1" s="1073"/>
      <c r="E1" s="1073"/>
      <c r="F1" s="1073"/>
      <c r="G1" s="1073"/>
      <c r="H1" s="1073"/>
      <c r="I1" s="1073"/>
      <c r="J1" s="1073"/>
      <c r="K1" s="1073"/>
    </row>
    <row r="2" spans="1:11" ht="15.75" x14ac:dyDescent="0.25">
      <c r="A2" s="1074" t="s">
        <v>7515</v>
      </c>
      <c r="B2" s="1074"/>
      <c r="C2" s="1074"/>
      <c r="D2" s="1074"/>
      <c r="E2" s="1074"/>
      <c r="F2" s="1074"/>
      <c r="G2" s="1074"/>
      <c r="H2" s="1074"/>
      <c r="I2" s="1074"/>
      <c r="J2" s="1074"/>
      <c r="K2" s="1074"/>
    </row>
    <row r="3" spans="1:11" x14ac:dyDescent="0.25">
      <c r="A3" s="129"/>
      <c r="B3" s="570"/>
      <c r="C3" s="162"/>
      <c r="D3" s="130"/>
      <c r="E3" s="129"/>
      <c r="F3" s="162"/>
      <c r="G3" s="129"/>
      <c r="H3" s="162"/>
      <c r="I3" s="129"/>
    </row>
    <row r="4" spans="1:11" ht="15.75" customHeight="1" x14ac:dyDescent="0.25">
      <c r="A4" s="1080" t="s">
        <v>0</v>
      </c>
      <c r="B4" s="1075" t="s">
        <v>180</v>
      </c>
      <c r="C4" s="1080" t="s">
        <v>5286</v>
      </c>
      <c r="D4" s="1080" t="s">
        <v>5287</v>
      </c>
      <c r="E4" s="1080"/>
      <c r="F4" s="1081" t="s">
        <v>5291</v>
      </c>
      <c r="G4" s="1082"/>
      <c r="H4" s="1082"/>
      <c r="I4" s="1082"/>
      <c r="J4" s="1083"/>
      <c r="K4" s="1075" t="s">
        <v>6207</v>
      </c>
    </row>
    <row r="5" spans="1:11" ht="66.75" customHeight="1" x14ac:dyDescent="0.25">
      <c r="A5" s="1080"/>
      <c r="B5" s="1076"/>
      <c r="C5" s="1080"/>
      <c r="D5" s="259" t="s">
        <v>5842</v>
      </c>
      <c r="E5" s="834" t="s">
        <v>5841</v>
      </c>
      <c r="F5" s="184" t="s">
        <v>5302</v>
      </c>
      <c r="G5" s="58" t="s">
        <v>5288</v>
      </c>
      <c r="H5" s="58" t="s">
        <v>5289</v>
      </c>
      <c r="I5" s="261" t="s">
        <v>5290</v>
      </c>
      <c r="J5" s="259" t="s">
        <v>6113</v>
      </c>
      <c r="K5" s="1076"/>
    </row>
    <row r="6" spans="1:11" ht="15.75" x14ac:dyDescent="0.25">
      <c r="A6" s="124" t="s">
        <v>5292</v>
      </c>
      <c r="B6" s="124" t="s">
        <v>5293</v>
      </c>
      <c r="C6" s="124" t="s">
        <v>5294</v>
      </c>
      <c r="D6" s="124" t="s">
        <v>5295</v>
      </c>
      <c r="E6" s="124" t="s">
        <v>5296</v>
      </c>
      <c r="F6" s="241" t="s">
        <v>5297</v>
      </c>
      <c r="G6" s="124" t="s">
        <v>5298</v>
      </c>
      <c r="H6" s="124" t="s">
        <v>5299</v>
      </c>
      <c r="I6" s="124" t="s">
        <v>5300</v>
      </c>
      <c r="J6" s="124" t="s">
        <v>5301</v>
      </c>
      <c r="K6" s="124" t="s">
        <v>6208</v>
      </c>
    </row>
    <row r="7" spans="1:11" s="290" customFormat="1" ht="47.25" customHeight="1" x14ac:dyDescent="0.25">
      <c r="A7" s="126" t="s">
        <v>5635</v>
      </c>
      <c r="B7" s="571" t="s">
        <v>6096</v>
      </c>
      <c r="C7" s="163"/>
      <c r="D7" s="174"/>
      <c r="E7" s="126"/>
      <c r="F7" s="163"/>
      <c r="G7" s="126"/>
      <c r="H7" s="163"/>
      <c r="I7" s="126"/>
      <c r="J7" s="126"/>
      <c r="K7" s="594"/>
    </row>
    <row r="8" spans="1:11" s="290" customFormat="1" ht="33.75" customHeight="1" x14ac:dyDescent="0.25">
      <c r="A8" s="126" t="s">
        <v>2</v>
      </c>
      <c r="B8" s="571" t="s">
        <v>5338</v>
      </c>
      <c r="C8" s="163"/>
      <c r="D8" s="174"/>
      <c r="E8" s="126"/>
      <c r="F8" s="163"/>
      <c r="G8" s="126"/>
      <c r="H8" s="163"/>
      <c r="I8" s="126"/>
      <c r="J8" s="126"/>
      <c r="K8" s="594"/>
    </row>
    <row r="9" spans="1:11" s="290" customFormat="1" ht="15.75" x14ac:dyDescent="0.25">
      <c r="A9" s="21" t="s">
        <v>3</v>
      </c>
      <c r="B9" s="22" t="s">
        <v>6200</v>
      </c>
      <c r="C9" s="164"/>
      <c r="D9" s="148"/>
      <c r="E9" s="149"/>
      <c r="F9" s="177"/>
      <c r="G9" s="149"/>
      <c r="H9" s="177"/>
      <c r="I9" s="149"/>
      <c r="J9" s="21"/>
      <c r="K9" s="594"/>
    </row>
    <row r="10" spans="1:11" s="70" customFormat="1" ht="15.75" x14ac:dyDescent="0.25">
      <c r="A10" s="346" t="s">
        <v>5342</v>
      </c>
      <c r="B10" s="378" t="s">
        <v>5339</v>
      </c>
      <c r="C10" s="165"/>
      <c r="D10" s="127"/>
      <c r="E10" s="128"/>
      <c r="F10" s="178"/>
      <c r="G10" s="128"/>
      <c r="H10" s="178"/>
      <c r="I10" s="128"/>
      <c r="J10" s="346"/>
      <c r="K10" s="595"/>
    </row>
    <row r="11" spans="1:11" s="70" customFormat="1" ht="31.5" x14ac:dyDescent="0.25">
      <c r="A11" s="350">
        <v>1</v>
      </c>
      <c r="B11" s="374" t="s">
        <v>988</v>
      </c>
      <c r="C11" s="348" t="s">
        <v>949</v>
      </c>
      <c r="D11" s="125">
        <v>148</v>
      </c>
      <c r="E11" s="871"/>
      <c r="F11" s="349">
        <v>2</v>
      </c>
      <c r="G11" s="351"/>
      <c r="H11" s="349">
        <v>2</v>
      </c>
      <c r="I11" s="351">
        <v>1120</v>
      </c>
      <c r="J11" s="350" t="s">
        <v>5307</v>
      </c>
      <c r="K11" s="374" t="s">
        <v>5016</v>
      </c>
    </row>
    <row r="12" spans="1:11" s="70" customFormat="1" ht="31.5" x14ac:dyDescent="0.25">
      <c r="A12" s="350">
        <v>2</v>
      </c>
      <c r="B12" s="374" t="s">
        <v>5308</v>
      </c>
      <c r="C12" s="348" t="s">
        <v>949</v>
      </c>
      <c r="D12" s="125">
        <v>44</v>
      </c>
      <c r="E12" s="831"/>
      <c r="F12" s="349">
        <v>1</v>
      </c>
      <c r="G12" s="351"/>
      <c r="H12" s="349">
        <v>1</v>
      </c>
      <c r="I12" s="351">
        <v>980</v>
      </c>
      <c r="J12" s="350" t="s">
        <v>5307</v>
      </c>
      <c r="K12" s="374" t="s">
        <v>6329</v>
      </c>
    </row>
    <row r="13" spans="1:11" s="70" customFormat="1" ht="31.5" x14ac:dyDescent="0.25">
      <c r="A13" s="350">
        <v>3</v>
      </c>
      <c r="B13" s="374" t="s">
        <v>4604</v>
      </c>
      <c r="C13" s="348" t="s">
        <v>879</v>
      </c>
      <c r="D13" s="361">
        <v>284.5</v>
      </c>
      <c r="E13" s="871"/>
      <c r="F13" s="349">
        <v>2</v>
      </c>
      <c r="G13" s="351"/>
      <c r="H13" s="349">
        <v>2</v>
      </c>
      <c r="I13" s="351">
        <v>1120</v>
      </c>
      <c r="J13" s="350" t="s">
        <v>5307</v>
      </c>
      <c r="K13" s="374" t="s">
        <v>5042</v>
      </c>
    </row>
    <row r="14" spans="1:11" s="70" customFormat="1" ht="31.5" x14ac:dyDescent="0.25">
      <c r="A14" s="375">
        <v>4</v>
      </c>
      <c r="B14" s="867" t="s">
        <v>7553</v>
      </c>
      <c r="C14" s="167" t="s">
        <v>881</v>
      </c>
      <c r="D14" s="770">
        <v>5910</v>
      </c>
      <c r="E14" s="770"/>
      <c r="F14" s="899">
        <v>3</v>
      </c>
      <c r="G14" s="900"/>
      <c r="H14" s="899">
        <v>3</v>
      </c>
      <c r="I14" s="900">
        <v>11900</v>
      </c>
      <c r="J14" s="375" t="s">
        <v>5315</v>
      </c>
      <c r="K14" s="901" t="s">
        <v>7554</v>
      </c>
    </row>
    <row r="15" spans="1:11" s="70" customFormat="1" ht="15.75" x14ac:dyDescent="0.25">
      <c r="A15" s="346" t="s">
        <v>5342</v>
      </c>
      <c r="B15" s="378" t="s">
        <v>5340</v>
      </c>
      <c r="C15" s="165"/>
      <c r="D15" s="125"/>
      <c r="E15" s="831"/>
      <c r="F15" s="349"/>
      <c r="G15" s="351"/>
      <c r="H15" s="349"/>
      <c r="I15" s="351"/>
      <c r="J15" s="346"/>
      <c r="K15" s="595"/>
    </row>
    <row r="16" spans="1:11" s="70" customFormat="1" ht="31.5" x14ac:dyDescent="0.25">
      <c r="A16" s="350">
        <v>5</v>
      </c>
      <c r="B16" s="374" t="s">
        <v>987</v>
      </c>
      <c r="C16" s="348" t="s">
        <v>949</v>
      </c>
      <c r="D16" s="370"/>
      <c r="E16" s="831">
        <v>150</v>
      </c>
      <c r="F16" s="349">
        <v>5</v>
      </c>
      <c r="G16" s="351">
        <v>5</v>
      </c>
      <c r="H16" s="349"/>
      <c r="I16" s="351">
        <v>9800</v>
      </c>
      <c r="J16" s="347" t="s">
        <v>5303</v>
      </c>
      <c r="K16" s="374" t="s">
        <v>6329</v>
      </c>
    </row>
    <row r="17" spans="1:11" s="70" customFormat="1" ht="31.5" x14ac:dyDescent="0.25">
      <c r="A17" s="350">
        <v>6</v>
      </c>
      <c r="B17" s="374" t="s">
        <v>989</v>
      </c>
      <c r="C17" s="348" t="s">
        <v>949</v>
      </c>
      <c r="D17" s="125"/>
      <c r="E17" s="831">
        <v>565</v>
      </c>
      <c r="F17" s="349">
        <v>5</v>
      </c>
      <c r="G17" s="351">
        <v>5</v>
      </c>
      <c r="H17" s="349"/>
      <c r="I17" s="351">
        <v>2270</v>
      </c>
      <c r="J17" s="350" t="s">
        <v>5305</v>
      </c>
      <c r="K17" s="374" t="s">
        <v>6329</v>
      </c>
    </row>
    <row r="18" spans="1:11" s="70" customFormat="1" ht="31.5" x14ac:dyDescent="0.25">
      <c r="A18" s="350">
        <v>7</v>
      </c>
      <c r="B18" s="374" t="s">
        <v>5306</v>
      </c>
      <c r="C18" s="348" t="s">
        <v>949</v>
      </c>
      <c r="D18" s="125"/>
      <c r="E18" s="831">
        <v>137</v>
      </c>
      <c r="F18" s="349">
        <v>1</v>
      </c>
      <c r="G18" s="351">
        <v>1</v>
      </c>
      <c r="H18" s="349"/>
      <c r="I18" s="351">
        <v>1000</v>
      </c>
      <c r="J18" s="350" t="s">
        <v>5307</v>
      </c>
      <c r="K18" s="374" t="s">
        <v>6329</v>
      </c>
    </row>
    <row r="19" spans="1:11" s="290" customFormat="1" ht="31.5" x14ac:dyDescent="0.2">
      <c r="A19" s="350">
        <v>8</v>
      </c>
      <c r="B19" s="374" t="s">
        <v>5304</v>
      </c>
      <c r="C19" s="348" t="s">
        <v>949</v>
      </c>
      <c r="D19" s="125">
        <v>40</v>
      </c>
      <c r="E19" s="831">
        <v>170</v>
      </c>
      <c r="F19" s="349">
        <v>2</v>
      </c>
      <c r="G19" s="351">
        <v>2</v>
      </c>
      <c r="H19" s="349">
        <v>2</v>
      </c>
      <c r="I19" s="351">
        <v>2300</v>
      </c>
      <c r="J19" s="350" t="s">
        <v>5305</v>
      </c>
      <c r="K19" s="374" t="s">
        <v>6329</v>
      </c>
    </row>
    <row r="20" spans="1:11" s="70" customFormat="1" ht="15.75" x14ac:dyDescent="0.25">
      <c r="A20" s="346" t="s">
        <v>5342</v>
      </c>
      <c r="B20" s="378" t="s">
        <v>5341</v>
      </c>
      <c r="C20" s="165"/>
      <c r="D20" s="127"/>
      <c r="E20" s="128"/>
      <c r="F20" s="178"/>
      <c r="G20" s="128"/>
      <c r="H20" s="178"/>
      <c r="I20" s="128"/>
      <c r="J20" s="346"/>
      <c r="K20" s="374"/>
    </row>
    <row r="21" spans="1:11" s="70" customFormat="1" ht="31.5" x14ac:dyDescent="0.25">
      <c r="A21" s="350">
        <v>9</v>
      </c>
      <c r="B21" s="374" t="s">
        <v>5309</v>
      </c>
      <c r="C21" s="348" t="s">
        <v>4991</v>
      </c>
      <c r="D21" s="125">
        <v>27000</v>
      </c>
      <c r="E21" s="831">
        <v>4520</v>
      </c>
      <c r="F21" s="349">
        <v>8</v>
      </c>
      <c r="G21" s="351">
        <v>8</v>
      </c>
      <c r="H21" s="349">
        <v>8</v>
      </c>
      <c r="I21" s="351">
        <v>10000</v>
      </c>
      <c r="J21" s="350" t="s">
        <v>5310</v>
      </c>
      <c r="K21" s="374" t="s">
        <v>6329</v>
      </c>
    </row>
    <row r="22" spans="1:11" s="290" customFormat="1" ht="15.75" x14ac:dyDescent="0.25">
      <c r="A22" s="22" t="s">
        <v>7</v>
      </c>
      <c r="B22" s="22" t="s">
        <v>4420</v>
      </c>
      <c r="C22" s="164"/>
      <c r="D22" s="148"/>
      <c r="E22" s="149"/>
      <c r="F22" s="177"/>
      <c r="G22" s="149"/>
      <c r="H22" s="177"/>
      <c r="I22" s="149"/>
      <c r="J22" s="21"/>
      <c r="K22" s="594"/>
    </row>
    <row r="23" spans="1:11" s="290" customFormat="1" ht="15.75" x14ac:dyDescent="0.25">
      <c r="A23" s="346" t="s">
        <v>5342</v>
      </c>
      <c r="B23" s="378" t="s">
        <v>5339</v>
      </c>
      <c r="C23" s="165"/>
      <c r="D23" s="127"/>
      <c r="E23" s="128"/>
      <c r="F23" s="178"/>
      <c r="G23" s="128"/>
      <c r="H23" s="178"/>
      <c r="I23" s="128"/>
      <c r="J23" s="346"/>
      <c r="K23" s="596"/>
    </row>
    <row r="24" spans="1:11" s="70" customFormat="1" ht="31.5" x14ac:dyDescent="0.25">
      <c r="A24" s="350">
        <v>10</v>
      </c>
      <c r="B24" s="374" t="s">
        <v>182</v>
      </c>
      <c r="C24" s="348" t="s">
        <v>182</v>
      </c>
      <c r="D24" s="125">
        <v>360</v>
      </c>
      <c r="E24" s="831"/>
      <c r="F24" s="349">
        <v>3</v>
      </c>
      <c r="G24" s="351"/>
      <c r="H24" s="349">
        <v>3</v>
      </c>
      <c r="I24" s="351">
        <v>1200</v>
      </c>
      <c r="J24" s="350" t="s">
        <v>5307</v>
      </c>
      <c r="K24" s="183" t="s">
        <v>5042</v>
      </c>
    </row>
    <row r="25" spans="1:11" s="70" customFormat="1" ht="31.5" x14ac:dyDescent="0.25">
      <c r="A25" s="350">
        <v>11</v>
      </c>
      <c r="B25" s="374" t="s">
        <v>183</v>
      </c>
      <c r="C25" s="348" t="s">
        <v>783</v>
      </c>
      <c r="D25" s="125">
        <v>106</v>
      </c>
      <c r="E25" s="831"/>
      <c r="F25" s="349">
        <v>2</v>
      </c>
      <c r="G25" s="351"/>
      <c r="H25" s="349">
        <v>2</v>
      </c>
      <c r="I25" s="351">
        <v>1200</v>
      </c>
      <c r="J25" s="350" t="s">
        <v>5307</v>
      </c>
      <c r="K25" s="597" t="s">
        <v>5001</v>
      </c>
    </row>
    <row r="26" spans="1:11" s="70" customFormat="1" ht="31.5" x14ac:dyDescent="0.25">
      <c r="A26" s="350">
        <v>12</v>
      </c>
      <c r="B26" s="374" t="s">
        <v>185</v>
      </c>
      <c r="C26" s="348" t="s">
        <v>77</v>
      </c>
      <c r="D26" s="125">
        <v>154</v>
      </c>
      <c r="E26" s="831"/>
      <c r="F26" s="349">
        <v>2</v>
      </c>
      <c r="G26" s="351"/>
      <c r="H26" s="349">
        <v>2</v>
      </c>
      <c r="I26" s="351">
        <v>1200</v>
      </c>
      <c r="J26" s="350" t="s">
        <v>5312</v>
      </c>
      <c r="K26" s="183" t="s">
        <v>5020</v>
      </c>
    </row>
    <row r="27" spans="1:11" s="70" customFormat="1" ht="31.5" x14ac:dyDescent="0.25">
      <c r="A27" s="350">
        <v>13</v>
      </c>
      <c r="B27" s="374" t="s">
        <v>186</v>
      </c>
      <c r="C27" s="348" t="s">
        <v>5313</v>
      </c>
      <c r="D27" s="125">
        <v>230</v>
      </c>
      <c r="E27" s="831"/>
      <c r="F27" s="349">
        <v>2</v>
      </c>
      <c r="G27" s="351"/>
      <c r="H27" s="349">
        <v>2</v>
      </c>
      <c r="I27" s="351">
        <v>1200</v>
      </c>
      <c r="J27" s="350" t="s">
        <v>5307</v>
      </c>
      <c r="K27" s="595" t="s">
        <v>6580</v>
      </c>
    </row>
    <row r="28" spans="1:11" s="290" customFormat="1" ht="15.75" x14ac:dyDescent="0.25">
      <c r="A28" s="346" t="s">
        <v>5342</v>
      </c>
      <c r="B28" s="378" t="s">
        <v>181</v>
      </c>
      <c r="C28" s="165"/>
      <c r="D28" s="127"/>
      <c r="E28" s="128"/>
      <c r="F28" s="178"/>
      <c r="G28" s="128"/>
      <c r="H28" s="178"/>
      <c r="I28" s="128"/>
      <c r="J28" s="346"/>
      <c r="K28" s="596"/>
    </row>
    <row r="29" spans="1:11" s="70" customFormat="1" ht="31.5" x14ac:dyDescent="0.25">
      <c r="A29" s="347">
        <v>14</v>
      </c>
      <c r="B29" s="374" t="s">
        <v>187</v>
      </c>
      <c r="C29" s="348" t="s">
        <v>95</v>
      </c>
      <c r="D29" s="370"/>
      <c r="E29" s="831">
        <v>5341</v>
      </c>
      <c r="F29" s="349">
        <v>4</v>
      </c>
      <c r="G29" s="351">
        <v>4</v>
      </c>
      <c r="H29" s="349"/>
      <c r="I29" s="351">
        <v>14400</v>
      </c>
      <c r="J29" s="350" t="s">
        <v>5314</v>
      </c>
      <c r="K29" s="595" t="s">
        <v>5001</v>
      </c>
    </row>
    <row r="30" spans="1:11" s="70" customFormat="1" ht="31.5" x14ac:dyDescent="0.25">
      <c r="A30" s="350">
        <v>15</v>
      </c>
      <c r="B30" s="374" t="s">
        <v>188</v>
      </c>
      <c r="C30" s="348" t="s">
        <v>76</v>
      </c>
      <c r="D30" s="370"/>
      <c r="E30" s="831">
        <v>283</v>
      </c>
      <c r="F30" s="349">
        <v>8</v>
      </c>
      <c r="G30" s="351">
        <v>8</v>
      </c>
      <c r="H30" s="349"/>
      <c r="I30" s="351">
        <v>1000</v>
      </c>
      <c r="J30" s="350" t="s">
        <v>5307</v>
      </c>
      <c r="K30" s="374" t="s">
        <v>6329</v>
      </c>
    </row>
    <row r="31" spans="1:11" s="70" customFormat="1" ht="31.5" x14ac:dyDescent="0.25">
      <c r="A31" s="347">
        <v>16</v>
      </c>
      <c r="B31" s="374" t="s">
        <v>78</v>
      </c>
      <c r="C31" s="348" t="s">
        <v>78</v>
      </c>
      <c r="D31" s="125"/>
      <c r="E31" s="831">
        <v>2100</v>
      </c>
      <c r="F31" s="349">
        <v>5</v>
      </c>
      <c r="G31" s="351">
        <v>5</v>
      </c>
      <c r="H31" s="349"/>
      <c r="I31" s="351">
        <v>6800</v>
      </c>
      <c r="J31" s="350" t="s">
        <v>5315</v>
      </c>
      <c r="K31" s="595" t="s">
        <v>5001</v>
      </c>
    </row>
    <row r="32" spans="1:11" s="290" customFormat="1" ht="15.75" x14ac:dyDescent="0.25">
      <c r="A32" s="346" t="s">
        <v>5342</v>
      </c>
      <c r="B32" s="378" t="s">
        <v>210</v>
      </c>
      <c r="C32" s="165"/>
      <c r="D32" s="127"/>
      <c r="E32" s="128"/>
      <c r="F32" s="178"/>
      <c r="G32" s="128"/>
      <c r="H32" s="178"/>
      <c r="I32" s="128"/>
      <c r="J32" s="346"/>
      <c r="K32" s="596"/>
    </row>
    <row r="33" spans="1:11" s="70" customFormat="1" ht="31.5" customHeight="1" x14ac:dyDescent="0.25">
      <c r="A33" s="1036">
        <v>17</v>
      </c>
      <c r="B33" s="1037" t="s">
        <v>5316</v>
      </c>
      <c r="C33" s="1077" t="s">
        <v>184</v>
      </c>
      <c r="D33" s="1078">
        <v>221</v>
      </c>
      <c r="E33" s="1014">
        <v>1100</v>
      </c>
      <c r="F33" s="1079">
        <v>11</v>
      </c>
      <c r="G33" s="351">
        <v>8</v>
      </c>
      <c r="H33" s="371"/>
      <c r="I33" s="351">
        <v>4800</v>
      </c>
      <c r="J33" s="350" t="s">
        <v>5317</v>
      </c>
      <c r="K33" s="1084" t="s">
        <v>6581</v>
      </c>
    </row>
    <row r="34" spans="1:11" s="70" customFormat="1" ht="31.5" x14ac:dyDescent="0.25">
      <c r="A34" s="1036"/>
      <c r="B34" s="1037"/>
      <c r="C34" s="1077"/>
      <c r="D34" s="1078"/>
      <c r="E34" s="1015"/>
      <c r="F34" s="1079"/>
      <c r="G34" s="351"/>
      <c r="H34" s="349">
        <v>3</v>
      </c>
      <c r="I34" s="351">
        <v>1000</v>
      </c>
      <c r="J34" s="350" t="s">
        <v>5307</v>
      </c>
      <c r="K34" s="1084"/>
    </row>
    <row r="35" spans="1:11" s="70" customFormat="1" ht="31.5" x14ac:dyDescent="0.25">
      <c r="A35" s="358">
        <v>18</v>
      </c>
      <c r="B35" s="374" t="s">
        <v>7046</v>
      </c>
      <c r="C35" s="356" t="s">
        <v>184</v>
      </c>
      <c r="D35" s="806">
        <v>5910</v>
      </c>
      <c r="E35" s="872">
        <v>1837.2</v>
      </c>
      <c r="F35" s="357">
        <v>6</v>
      </c>
      <c r="G35" s="359">
        <v>6</v>
      </c>
      <c r="H35" s="357">
        <v>3</v>
      </c>
      <c r="I35" s="359">
        <v>18000</v>
      </c>
      <c r="J35" s="372" t="s">
        <v>6593</v>
      </c>
      <c r="K35" s="595" t="s">
        <v>5001</v>
      </c>
    </row>
    <row r="36" spans="1:11" s="70" customFormat="1" ht="31.5" x14ac:dyDescent="0.25">
      <c r="A36" s="350">
        <v>19</v>
      </c>
      <c r="B36" s="374" t="s">
        <v>189</v>
      </c>
      <c r="C36" s="348" t="s">
        <v>76</v>
      </c>
      <c r="D36" s="125">
        <v>638</v>
      </c>
      <c r="E36" s="831">
        <v>680</v>
      </c>
      <c r="F36" s="349">
        <v>8</v>
      </c>
      <c r="G36" s="351">
        <v>8</v>
      </c>
      <c r="H36" s="349">
        <v>1</v>
      </c>
      <c r="I36" s="351">
        <v>2800</v>
      </c>
      <c r="J36" s="350" t="s">
        <v>5337</v>
      </c>
      <c r="K36" s="374" t="s">
        <v>6329</v>
      </c>
    </row>
    <row r="37" spans="1:11" s="70" customFormat="1" ht="47.25" x14ac:dyDescent="0.25">
      <c r="A37" s="350">
        <v>20</v>
      </c>
      <c r="B37" s="374" t="s">
        <v>190</v>
      </c>
      <c r="C37" s="171" t="s">
        <v>95</v>
      </c>
      <c r="D37" s="125">
        <v>564</v>
      </c>
      <c r="E37" s="831">
        <v>1075</v>
      </c>
      <c r="F37" s="349">
        <v>66</v>
      </c>
      <c r="G37" s="351">
        <v>58</v>
      </c>
      <c r="H37" s="349">
        <v>5</v>
      </c>
      <c r="I37" s="351">
        <v>1000</v>
      </c>
      <c r="J37" s="350" t="s">
        <v>5307</v>
      </c>
      <c r="K37" s="183" t="s">
        <v>6582</v>
      </c>
    </row>
    <row r="38" spans="1:11" s="290" customFormat="1" ht="15.75" x14ac:dyDescent="0.25">
      <c r="A38" s="22" t="s">
        <v>51</v>
      </c>
      <c r="B38" s="22" t="s">
        <v>5318</v>
      </c>
      <c r="C38" s="172"/>
      <c r="D38" s="148"/>
      <c r="E38" s="149"/>
      <c r="F38" s="177"/>
      <c r="G38" s="149"/>
      <c r="H38" s="177"/>
      <c r="I38" s="149"/>
      <c r="J38" s="186"/>
      <c r="K38" s="594"/>
    </row>
    <row r="39" spans="1:11" s="70" customFormat="1" ht="15.75" x14ac:dyDescent="0.25">
      <c r="A39" s="346" t="s">
        <v>5342</v>
      </c>
      <c r="B39" s="378" t="s">
        <v>5339</v>
      </c>
      <c r="C39" s="165"/>
      <c r="D39" s="127"/>
      <c r="E39" s="831"/>
      <c r="F39" s="349"/>
      <c r="G39" s="351"/>
      <c r="H39" s="349"/>
      <c r="I39" s="351"/>
      <c r="J39" s="350"/>
      <c r="K39" s="595"/>
    </row>
    <row r="40" spans="1:11" s="70" customFormat="1" ht="31.5" x14ac:dyDescent="0.25">
      <c r="A40" s="350">
        <v>21</v>
      </c>
      <c r="B40" s="374" t="s">
        <v>926</v>
      </c>
      <c r="C40" s="348" t="s">
        <v>924</v>
      </c>
      <c r="D40" s="125">
        <v>172</v>
      </c>
      <c r="E40" s="831"/>
      <c r="F40" s="349">
        <v>2</v>
      </c>
      <c r="G40" s="351"/>
      <c r="H40" s="349">
        <v>2</v>
      </c>
      <c r="I40" s="351">
        <v>1120</v>
      </c>
      <c r="J40" s="350" t="s">
        <v>5307</v>
      </c>
      <c r="K40" s="595" t="s">
        <v>5030</v>
      </c>
    </row>
    <row r="41" spans="1:11" s="70" customFormat="1" ht="31.5" x14ac:dyDescent="0.25">
      <c r="A41" s="350">
        <v>22</v>
      </c>
      <c r="B41" s="374" t="s">
        <v>921</v>
      </c>
      <c r="C41" s="348" t="s">
        <v>5089</v>
      </c>
      <c r="D41" s="125">
        <v>120</v>
      </c>
      <c r="E41" s="831"/>
      <c r="F41" s="349">
        <v>2</v>
      </c>
      <c r="G41" s="351"/>
      <c r="H41" s="349">
        <v>2</v>
      </c>
      <c r="I41" s="351">
        <v>980</v>
      </c>
      <c r="J41" s="350" t="s">
        <v>5307</v>
      </c>
      <c r="K41" s="183" t="s">
        <v>131</v>
      </c>
    </row>
    <row r="42" spans="1:11" s="70" customFormat="1" ht="31.5" x14ac:dyDescent="0.25">
      <c r="A42" s="350">
        <v>23</v>
      </c>
      <c r="B42" s="374" t="s">
        <v>5322</v>
      </c>
      <c r="C42" s="348" t="s">
        <v>5083</v>
      </c>
      <c r="D42" s="125">
        <v>313</v>
      </c>
      <c r="E42" s="831"/>
      <c r="F42" s="349">
        <v>2</v>
      </c>
      <c r="G42" s="351"/>
      <c r="H42" s="349">
        <v>2</v>
      </c>
      <c r="I42" s="351">
        <v>2160</v>
      </c>
      <c r="J42" s="350" t="s">
        <v>6201</v>
      </c>
      <c r="K42" s="183" t="s">
        <v>5030</v>
      </c>
    </row>
    <row r="43" spans="1:11" s="70" customFormat="1" ht="15.75" x14ac:dyDescent="0.25">
      <c r="A43" s="346" t="s">
        <v>5342</v>
      </c>
      <c r="B43" s="378" t="s">
        <v>5340</v>
      </c>
      <c r="C43" s="165"/>
      <c r="D43" s="125"/>
      <c r="E43" s="128"/>
      <c r="F43" s="349"/>
      <c r="G43" s="351"/>
      <c r="H43" s="349"/>
      <c r="I43" s="351"/>
      <c r="J43" s="350"/>
      <c r="K43" s="595"/>
    </row>
    <row r="44" spans="1:11" s="70" customFormat="1" ht="31.5" x14ac:dyDescent="0.25">
      <c r="A44" s="350">
        <v>24</v>
      </c>
      <c r="B44" s="374" t="s">
        <v>410</v>
      </c>
      <c r="C44" s="348" t="s">
        <v>5083</v>
      </c>
      <c r="D44" s="370"/>
      <c r="E44" s="831">
        <v>610</v>
      </c>
      <c r="F44" s="349">
        <v>4</v>
      </c>
      <c r="G44" s="351">
        <v>4</v>
      </c>
      <c r="H44" s="349"/>
      <c r="I44" s="351">
        <v>6400</v>
      </c>
      <c r="J44" s="350" t="s">
        <v>7555</v>
      </c>
      <c r="K44" s="374" t="s">
        <v>6329</v>
      </c>
    </row>
    <row r="45" spans="1:11" s="70" customFormat="1" ht="15.75" x14ac:dyDescent="0.25">
      <c r="A45" s="346" t="s">
        <v>5342</v>
      </c>
      <c r="B45" s="378" t="s">
        <v>5341</v>
      </c>
      <c r="C45" s="165"/>
      <c r="D45" s="127"/>
      <c r="E45" s="128"/>
      <c r="F45" s="178"/>
      <c r="G45" s="128"/>
      <c r="H45" s="178"/>
      <c r="I45" s="128"/>
      <c r="J45" s="346"/>
      <c r="K45" s="596"/>
    </row>
    <row r="46" spans="1:11" s="70" customFormat="1" ht="31.5" x14ac:dyDescent="0.25">
      <c r="A46" s="1036">
        <v>25</v>
      </c>
      <c r="B46" s="1037" t="s">
        <v>922</v>
      </c>
      <c r="C46" s="1077" t="s">
        <v>923</v>
      </c>
      <c r="D46" s="1093">
        <v>26.3</v>
      </c>
      <c r="E46" s="1035">
        <v>172</v>
      </c>
      <c r="F46" s="1079">
        <v>5</v>
      </c>
      <c r="G46" s="351">
        <v>4</v>
      </c>
      <c r="H46" s="349"/>
      <c r="I46" s="351" t="s">
        <v>6583</v>
      </c>
      <c r="J46" s="350" t="s">
        <v>5307</v>
      </c>
      <c r="K46" s="1084" t="s">
        <v>6329</v>
      </c>
    </row>
    <row r="47" spans="1:11" s="290" customFormat="1" ht="31.5" x14ac:dyDescent="0.2">
      <c r="A47" s="1036"/>
      <c r="B47" s="1037"/>
      <c r="C47" s="1077"/>
      <c r="D47" s="1094"/>
      <c r="E47" s="1035"/>
      <c r="F47" s="1079"/>
      <c r="G47" s="351"/>
      <c r="H47" s="349">
        <v>1</v>
      </c>
      <c r="I47" s="351">
        <v>270</v>
      </c>
      <c r="J47" s="350" t="s">
        <v>5347</v>
      </c>
      <c r="K47" s="1084"/>
    </row>
    <row r="48" spans="1:11" s="70" customFormat="1" ht="31.5" x14ac:dyDescent="0.25">
      <c r="A48" s="350">
        <v>26</v>
      </c>
      <c r="B48" s="374" t="s">
        <v>963</v>
      </c>
      <c r="C48" s="348" t="s">
        <v>80</v>
      </c>
      <c r="D48" s="125">
        <v>126</v>
      </c>
      <c r="E48" s="831">
        <v>126</v>
      </c>
      <c r="F48" s="349">
        <v>4</v>
      </c>
      <c r="G48" s="351">
        <v>4</v>
      </c>
      <c r="H48" s="349">
        <v>2</v>
      </c>
      <c r="I48" s="351">
        <v>800</v>
      </c>
      <c r="J48" s="350" t="s">
        <v>5319</v>
      </c>
      <c r="K48" s="183" t="s">
        <v>99</v>
      </c>
    </row>
    <row r="49" spans="1:11" s="70" customFormat="1" ht="31.5" x14ac:dyDescent="0.25">
      <c r="A49" s="350">
        <v>27</v>
      </c>
      <c r="B49" s="374" t="s">
        <v>412</v>
      </c>
      <c r="C49" s="348" t="s">
        <v>5083</v>
      </c>
      <c r="D49" s="125">
        <v>101</v>
      </c>
      <c r="E49" s="831">
        <v>753</v>
      </c>
      <c r="F49" s="349">
        <v>20</v>
      </c>
      <c r="G49" s="351">
        <v>20</v>
      </c>
      <c r="H49" s="349">
        <v>2</v>
      </c>
      <c r="I49" s="351">
        <v>962</v>
      </c>
      <c r="J49" s="350" t="s">
        <v>5319</v>
      </c>
      <c r="K49" s="183" t="s">
        <v>99</v>
      </c>
    </row>
    <row r="50" spans="1:11" s="70" customFormat="1" ht="31.5" x14ac:dyDescent="0.25">
      <c r="A50" s="1036">
        <v>28</v>
      </c>
      <c r="B50" s="1037" t="s">
        <v>923</v>
      </c>
      <c r="C50" s="1036" t="s">
        <v>923</v>
      </c>
      <c r="D50" s="1035">
        <v>5</v>
      </c>
      <c r="E50" s="1035">
        <v>378</v>
      </c>
      <c r="F50" s="1035">
        <v>5</v>
      </c>
      <c r="G50" s="351">
        <v>4</v>
      </c>
      <c r="H50" s="349"/>
      <c r="I50" s="351">
        <v>3042</v>
      </c>
      <c r="J50" s="350" t="s">
        <v>5320</v>
      </c>
      <c r="K50" s="1034" t="s">
        <v>6329</v>
      </c>
    </row>
    <row r="51" spans="1:11" s="70" customFormat="1" ht="31.5" x14ac:dyDescent="0.25">
      <c r="A51" s="1036"/>
      <c r="B51" s="1037"/>
      <c r="C51" s="1036"/>
      <c r="D51" s="1035"/>
      <c r="E51" s="1035"/>
      <c r="F51" s="1035"/>
      <c r="G51" s="351"/>
      <c r="H51" s="349">
        <v>1</v>
      </c>
      <c r="I51" s="351">
        <v>290</v>
      </c>
      <c r="J51" s="350" t="s">
        <v>6584</v>
      </c>
      <c r="K51" s="1034"/>
    </row>
    <row r="52" spans="1:11" s="70" customFormat="1" ht="31.5" x14ac:dyDescent="0.25">
      <c r="A52" s="1036">
        <v>29</v>
      </c>
      <c r="B52" s="1037" t="s">
        <v>924</v>
      </c>
      <c r="C52" s="1077" t="s">
        <v>921</v>
      </c>
      <c r="D52" s="1078">
        <v>90</v>
      </c>
      <c r="E52" s="1035">
        <v>615</v>
      </c>
      <c r="F52" s="1079">
        <v>6</v>
      </c>
      <c r="G52" s="351">
        <v>5</v>
      </c>
      <c r="H52" s="349">
        <v>1</v>
      </c>
      <c r="I52" s="351">
        <v>2400</v>
      </c>
      <c r="J52" s="350" t="s">
        <v>5321</v>
      </c>
      <c r="K52" s="1034" t="s">
        <v>104</v>
      </c>
    </row>
    <row r="53" spans="1:11" s="70" customFormat="1" ht="31.5" x14ac:dyDescent="0.25">
      <c r="A53" s="1036"/>
      <c r="B53" s="1037"/>
      <c r="C53" s="1077"/>
      <c r="D53" s="1078"/>
      <c r="E53" s="1035"/>
      <c r="F53" s="1079"/>
      <c r="G53" s="351">
        <v>1</v>
      </c>
      <c r="H53" s="349"/>
      <c r="I53" s="351">
        <v>5750</v>
      </c>
      <c r="J53" s="350" t="s">
        <v>7556</v>
      </c>
      <c r="K53" s="1034"/>
    </row>
    <row r="54" spans="1:11" s="70" customFormat="1" ht="31.5" x14ac:dyDescent="0.25">
      <c r="A54" s="1010">
        <v>30</v>
      </c>
      <c r="B54" s="1012" t="s">
        <v>925</v>
      </c>
      <c r="C54" s="1010" t="s">
        <v>108</v>
      </c>
      <c r="D54" s="1014">
        <v>85</v>
      </c>
      <c r="E54" s="1014">
        <v>361</v>
      </c>
      <c r="F54" s="1014">
        <v>4</v>
      </c>
      <c r="G54" s="351">
        <v>3</v>
      </c>
      <c r="I54" s="351">
        <v>2190</v>
      </c>
      <c r="J54" s="350" t="s">
        <v>6201</v>
      </c>
      <c r="K54" s="1016" t="s">
        <v>131</v>
      </c>
    </row>
    <row r="55" spans="1:11" s="70" customFormat="1" ht="31.5" x14ac:dyDescent="0.25">
      <c r="A55" s="1011"/>
      <c r="B55" s="1013"/>
      <c r="C55" s="1011"/>
      <c r="D55" s="1015"/>
      <c r="E55" s="1015"/>
      <c r="F55" s="1015"/>
      <c r="G55" s="865"/>
      <c r="H55" s="349">
        <v>1</v>
      </c>
      <c r="I55" s="865">
        <v>800</v>
      </c>
      <c r="J55" s="866" t="s">
        <v>5319</v>
      </c>
      <c r="K55" s="1017"/>
    </row>
    <row r="56" spans="1:11" s="290" customFormat="1" ht="31.5" x14ac:dyDescent="0.2">
      <c r="A56" s="1036">
        <v>31</v>
      </c>
      <c r="B56" s="1037" t="s">
        <v>6585</v>
      </c>
      <c r="C56" s="1037" t="s">
        <v>924</v>
      </c>
      <c r="D56" s="1078">
        <v>231</v>
      </c>
      <c r="E56" s="1035">
        <v>231</v>
      </c>
      <c r="F56" s="1079">
        <v>6</v>
      </c>
      <c r="G56" s="351">
        <v>5</v>
      </c>
      <c r="H56" s="349"/>
      <c r="I56" s="351">
        <v>2100</v>
      </c>
      <c r="J56" s="350" t="s">
        <v>6201</v>
      </c>
      <c r="K56" s="1084" t="s">
        <v>5030</v>
      </c>
    </row>
    <row r="57" spans="1:11" s="70" customFormat="1" ht="31.5" x14ac:dyDescent="0.25">
      <c r="A57" s="1036"/>
      <c r="B57" s="1037"/>
      <c r="C57" s="1037"/>
      <c r="D57" s="1078"/>
      <c r="E57" s="1035"/>
      <c r="F57" s="1079"/>
      <c r="G57" s="351"/>
      <c r="H57" s="349">
        <v>1</v>
      </c>
      <c r="I57" s="351">
        <v>800</v>
      </c>
      <c r="J57" s="350" t="s">
        <v>5319</v>
      </c>
      <c r="K57" s="1084"/>
    </row>
    <row r="58" spans="1:11" s="70" customFormat="1" ht="15.75" x14ac:dyDescent="0.25">
      <c r="A58" s="22" t="s">
        <v>114</v>
      </c>
      <c r="B58" s="22" t="s">
        <v>6933</v>
      </c>
      <c r="C58" s="164"/>
      <c r="D58" s="148"/>
      <c r="E58" s="149"/>
      <c r="F58" s="177"/>
      <c r="G58" s="149"/>
      <c r="H58" s="177"/>
      <c r="I58" s="149"/>
      <c r="J58" s="21"/>
      <c r="K58" s="594"/>
    </row>
    <row r="59" spans="1:11" s="70" customFormat="1" ht="15.75" x14ac:dyDescent="0.25">
      <c r="A59" s="377" t="s">
        <v>5342</v>
      </c>
      <c r="B59" s="378" t="s">
        <v>5339</v>
      </c>
      <c r="C59" s="165"/>
      <c r="D59" s="127"/>
      <c r="E59" s="831"/>
      <c r="F59" s="349"/>
      <c r="G59" s="351"/>
      <c r="H59" s="349"/>
      <c r="I59" s="351"/>
      <c r="J59" s="346"/>
      <c r="K59" s="595"/>
    </row>
    <row r="60" spans="1:11" s="70" customFormat="1" ht="31.5" x14ac:dyDescent="0.25">
      <c r="A60" s="350">
        <v>32</v>
      </c>
      <c r="B60" s="374" t="s">
        <v>5328</v>
      </c>
      <c r="C60" s="348" t="s">
        <v>5100</v>
      </c>
      <c r="D60" s="125">
        <v>165</v>
      </c>
      <c r="E60" s="831"/>
      <c r="F60" s="349">
        <v>2</v>
      </c>
      <c r="G60" s="351"/>
      <c r="H60" s="349">
        <v>2</v>
      </c>
      <c r="I60" s="351">
        <v>1000</v>
      </c>
      <c r="J60" s="350" t="s">
        <v>5326</v>
      </c>
      <c r="K60" s="595" t="s">
        <v>5030</v>
      </c>
    </row>
    <row r="61" spans="1:11" s="70" customFormat="1" ht="31.5" x14ac:dyDescent="0.25">
      <c r="A61" s="350">
        <v>33</v>
      </c>
      <c r="B61" s="374" t="s">
        <v>5329</v>
      </c>
      <c r="C61" s="348" t="s">
        <v>5100</v>
      </c>
      <c r="D61" s="125">
        <v>165</v>
      </c>
      <c r="E61" s="831"/>
      <c r="F61" s="349">
        <v>2</v>
      </c>
      <c r="G61" s="351"/>
      <c r="H61" s="349">
        <v>2</v>
      </c>
      <c r="I61" s="351">
        <v>1000</v>
      </c>
      <c r="J61" s="350" t="s">
        <v>5307</v>
      </c>
      <c r="K61" s="595" t="s">
        <v>5030</v>
      </c>
    </row>
    <row r="62" spans="1:11" s="70" customFormat="1" ht="31.5" x14ac:dyDescent="0.25">
      <c r="A62" s="350">
        <v>34</v>
      </c>
      <c r="B62" s="374" t="s">
        <v>928</v>
      </c>
      <c r="C62" s="348" t="s">
        <v>4988</v>
      </c>
      <c r="D62" s="125">
        <v>362</v>
      </c>
      <c r="E62" s="831"/>
      <c r="F62" s="349">
        <v>3</v>
      </c>
      <c r="G62" s="351"/>
      <c r="H62" s="349">
        <v>3</v>
      </c>
      <c r="I62" s="351">
        <v>1000</v>
      </c>
      <c r="J62" s="350" t="s">
        <v>5307</v>
      </c>
      <c r="K62" s="595" t="s">
        <v>5030</v>
      </c>
    </row>
    <row r="63" spans="1:11" s="70" customFormat="1" ht="31.5" x14ac:dyDescent="0.25">
      <c r="A63" s="350">
        <v>35</v>
      </c>
      <c r="B63" s="374" t="s">
        <v>929</v>
      </c>
      <c r="C63" s="348" t="s">
        <v>5105</v>
      </c>
      <c r="D63" s="125">
        <v>413</v>
      </c>
      <c r="E63" s="871"/>
      <c r="F63" s="349">
        <v>4</v>
      </c>
      <c r="G63" s="351"/>
      <c r="H63" s="349">
        <v>4</v>
      </c>
      <c r="I63" s="351">
        <v>1000</v>
      </c>
      <c r="J63" s="350" t="s">
        <v>5307</v>
      </c>
      <c r="K63" s="595" t="s">
        <v>5001</v>
      </c>
    </row>
    <row r="64" spans="1:11" s="70" customFormat="1" ht="31.5" x14ac:dyDescent="0.25">
      <c r="A64" s="350">
        <v>36</v>
      </c>
      <c r="B64" s="374" t="s">
        <v>930</v>
      </c>
      <c r="C64" s="348" t="s">
        <v>5090</v>
      </c>
      <c r="D64" s="125">
        <v>153</v>
      </c>
      <c r="E64" s="831"/>
      <c r="F64" s="349">
        <v>2</v>
      </c>
      <c r="G64" s="351"/>
      <c r="H64" s="349">
        <v>2</v>
      </c>
      <c r="I64" s="351">
        <v>1200</v>
      </c>
      <c r="J64" s="350" t="s">
        <v>5307</v>
      </c>
      <c r="K64" s="595" t="s">
        <v>131</v>
      </c>
    </row>
    <row r="65" spans="1:11" s="70" customFormat="1" ht="31.5" x14ac:dyDescent="0.25">
      <c r="A65" s="1036">
        <v>37</v>
      </c>
      <c r="B65" s="1037" t="s">
        <v>931</v>
      </c>
      <c r="C65" s="1036" t="s">
        <v>931</v>
      </c>
      <c r="D65" s="1035">
        <v>520</v>
      </c>
      <c r="E65" s="1035"/>
      <c r="F65" s="1035">
        <v>3</v>
      </c>
      <c r="G65" s="1035"/>
      <c r="H65" s="349">
        <v>2</v>
      </c>
      <c r="I65" s="351">
        <v>2250</v>
      </c>
      <c r="J65" s="350" t="s">
        <v>5311</v>
      </c>
      <c r="K65" s="1047" t="s">
        <v>5020</v>
      </c>
    </row>
    <row r="66" spans="1:11" s="70" customFormat="1" ht="31.5" x14ac:dyDescent="0.25">
      <c r="A66" s="1036"/>
      <c r="B66" s="1037"/>
      <c r="C66" s="1036"/>
      <c r="D66" s="1035"/>
      <c r="E66" s="1035"/>
      <c r="F66" s="1035"/>
      <c r="G66" s="1035"/>
      <c r="H66" s="349">
        <v>1</v>
      </c>
      <c r="I66" s="351">
        <v>1200</v>
      </c>
      <c r="J66" s="350" t="s">
        <v>5307</v>
      </c>
      <c r="K66" s="1047"/>
    </row>
    <row r="67" spans="1:11" s="70" customFormat="1" ht="31.5" x14ac:dyDescent="0.25">
      <c r="A67" s="350">
        <v>38</v>
      </c>
      <c r="B67" s="374" t="s">
        <v>932</v>
      </c>
      <c r="C67" s="348" t="s">
        <v>5093</v>
      </c>
      <c r="D67" s="125">
        <v>179</v>
      </c>
      <c r="E67" s="831"/>
      <c r="F67" s="349">
        <v>1</v>
      </c>
      <c r="G67" s="351"/>
      <c r="H67" s="349">
        <v>1</v>
      </c>
      <c r="I67" s="351">
        <v>1120</v>
      </c>
      <c r="J67" s="350" t="s">
        <v>5307</v>
      </c>
      <c r="K67" s="183" t="s">
        <v>6308</v>
      </c>
    </row>
    <row r="68" spans="1:11" s="70" customFormat="1" ht="31.5" x14ac:dyDescent="0.25">
      <c r="A68" s="350">
        <v>39</v>
      </c>
      <c r="B68" s="374" t="s">
        <v>933</v>
      </c>
      <c r="C68" s="348" t="s">
        <v>5093</v>
      </c>
      <c r="D68" s="125">
        <v>145</v>
      </c>
      <c r="E68" s="831"/>
      <c r="F68" s="349">
        <v>2</v>
      </c>
      <c r="G68" s="351"/>
      <c r="H68" s="349">
        <v>2</v>
      </c>
      <c r="I68" s="351">
        <v>1000</v>
      </c>
      <c r="J68" s="350" t="s">
        <v>5307</v>
      </c>
      <c r="K68" s="595" t="s">
        <v>5030</v>
      </c>
    </row>
    <row r="69" spans="1:11" s="70" customFormat="1" ht="31.5" x14ac:dyDescent="0.25">
      <c r="A69" s="350">
        <v>40</v>
      </c>
      <c r="B69" s="374" t="s">
        <v>945</v>
      </c>
      <c r="C69" s="348" t="s">
        <v>5093</v>
      </c>
      <c r="D69" s="361">
        <v>102.8</v>
      </c>
      <c r="E69" s="831"/>
      <c r="F69" s="349">
        <v>2</v>
      </c>
      <c r="G69" s="351"/>
      <c r="H69" s="349">
        <v>2</v>
      </c>
      <c r="I69" s="351">
        <v>1200</v>
      </c>
      <c r="J69" s="350" t="s">
        <v>5307</v>
      </c>
      <c r="K69" s="183" t="s">
        <v>6308</v>
      </c>
    </row>
    <row r="70" spans="1:11" s="70" customFormat="1" ht="31.5" x14ac:dyDescent="0.25">
      <c r="A70" s="350">
        <v>41</v>
      </c>
      <c r="B70" s="374" t="s">
        <v>946</v>
      </c>
      <c r="C70" s="348" t="s">
        <v>5100</v>
      </c>
      <c r="D70" s="125">
        <v>223</v>
      </c>
      <c r="E70" s="831"/>
      <c r="F70" s="349">
        <v>2</v>
      </c>
      <c r="G70" s="351"/>
      <c r="H70" s="349">
        <v>2</v>
      </c>
      <c r="I70" s="351">
        <v>1200</v>
      </c>
      <c r="J70" s="350" t="s">
        <v>5307</v>
      </c>
      <c r="K70" s="183" t="s">
        <v>6309</v>
      </c>
    </row>
    <row r="71" spans="1:11" s="70" customFormat="1" ht="31.5" x14ac:dyDescent="0.25">
      <c r="A71" s="350">
        <v>42</v>
      </c>
      <c r="B71" s="374" t="s">
        <v>947</v>
      </c>
      <c r="C71" s="348" t="s">
        <v>5331</v>
      </c>
      <c r="D71" s="125">
        <v>48</v>
      </c>
      <c r="E71" s="831"/>
      <c r="F71" s="349">
        <v>1</v>
      </c>
      <c r="G71" s="351"/>
      <c r="H71" s="349">
        <v>1</v>
      </c>
      <c r="I71" s="351">
        <v>1200</v>
      </c>
      <c r="J71" s="350" t="s">
        <v>5307</v>
      </c>
      <c r="K71" s="183" t="s">
        <v>5020</v>
      </c>
    </row>
    <row r="72" spans="1:11" s="70" customFormat="1" ht="31.5" x14ac:dyDescent="0.25">
      <c r="A72" s="350">
        <v>43</v>
      </c>
      <c r="B72" s="374" t="s">
        <v>948</v>
      </c>
      <c r="C72" s="348" t="s">
        <v>5331</v>
      </c>
      <c r="D72" s="125">
        <v>116</v>
      </c>
      <c r="E72" s="831"/>
      <c r="F72" s="349">
        <v>2</v>
      </c>
      <c r="G72" s="351"/>
      <c r="H72" s="349">
        <v>2</v>
      </c>
      <c r="I72" s="351">
        <v>1120</v>
      </c>
      <c r="J72" s="350" t="s">
        <v>5307</v>
      </c>
      <c r="K72" s="183" t="s">
        <v>6308</v>
      </c>
    </row>
    <row r="73" spans="1:11" s="70" customFormat="1" ht="15.75" x14ac:dyDescent="0.25">
      <c r="A73" s="346" t="s">
        <v>5342</v>
      </c>
      <c r="B73" s="378" t="s">
        <v>5340</v>
      </c>
      <c r="C73" s="165"/>
      <c r="D73" s="125"/>
      <c r="E73" s="831"/>
      <c r="F73" s="349"/>
      <c r="G73" s="351"/>
      <c r="H73" s="349"/>
      <c r="I73" s="351"/>
      <c r="J73" s="346"/>
      <c r="K73" s="595"/>
    </row>
    <row r="74" spans="1:11" s="70" customFormat="1" ht="31.5" x14ac:dyDescent="0.25">
      <c r="A74" s="350">
        <v>44</v>
      </c>
      <c r="B74" s="374" t="s">
        <v>934</v>
      </c>
      <c r="C74" s="348" t="s">
        <v>5106</v>
      </c>
      <c r="D74" s="125"/>
      <c r="E74" s="831">
        <v>557</v>
      </c>
      <c r="F74" s="349">
        <v>2</v>
      </c>
      <c r="G74" s="351">
        <v>2</v>
      </c>
      <c r="H74" s="349"/>
      <c r="I74" s="351">
        <v>12000</v>
      </c>
      <c r="J74" s="350" t="s">
        <v>5324</v>
      </c>
      <c r="K74" s="595" t="s">
        <v>5030</v>
      </c>
    </row>
    <row r="75" spans="1:11" s="70" customFormat="1" ht="31.5" x14ac:dyDescent="0.25">
      <c r="A75" s="350">
        <v>45</v>
      </c>
      <c r="B75" s="374" t="s">
        <v>935</v>
      </c>
      <c r="C75" s="348" t="s">
        <v>935</v>
      </c>
      <c r="D75" s="125"/>
      <c r="E75" s="831">
        <v>423</v>
      </c>
      <c r="F75" s="349">
        <v>3</v>
      </c>
      <c r="G75" s="351">
        <v>3</v>
      </c>
      <c r="H75" s="349"/>
      <c r="I75" s="351">
        <v>1760</v>
      </c>
      <c r="J75" s="350" t="s">
        <v>5311</v>
      </c>
      <c r="K75" s="595" t="s">
        <v>5030</v>
      </c>
    </row>
    <row r="76" spans="1:11" s="290" customFormat="1" ht="31.5" x14ac:dyDescent="0.25">
      <c r="A76" s="350">
        <v>46</v>
      </c>
      <c r="B76" s="374" t="s">
        <v>936</v>
      </c>
      <c r="C76" s="348" t="s">
        <v>5323</v>
      </c>
      <c r="D76" s="125"/>
      <c r="E76" s="831">
        <v>2100</v>
      </c>
      <c r="F76" s="349">
        <v>4</v>
      </c>
      <c r="G76" s="351">
        <v>4</v>
      </c>
      <c r="H76" s="349"/>
      <c r="I76" s="351">
        <v>12600</v>
      </c>
      <c r="J76" s="350" t="s">
        <v>5325</v>
      </c>
      <c r="K76" s="595" t="s">
        <v>5030</v>
      </c>
    </row>
    <row r="77" spans="1:11" s="70" customFormat="1" ht="31.5" x14ac:dyDescent="0.25">
      <c r="A77" s="350">
        <v>47</v>
      </c>
      <c r="B77" s="374" t="s">
        <v>4986</v>
      </c>
      <c r="C77" s="348" t="s">
        <v>5105</v>
      </c>
      <c r="D77" s="125"/>
      <c r="E77" s="832">
        <v>560</v>
      </c>
      <c r="F77" s="349">
        <v>5</v>
      </c>
      <c r="G77" s="351">
        <v>5</v>
      </c>
      <c r="H77" s="349"/>
      <c r="I77" s="351">
        <v>4500</v>
      </c>
      <c r="J77" s="350" t="s">
        <v>5332</v>
      </c>
      <c r="K77" s="595" t="s">
        <v>5030</v>
      </c>
    </row>
    <row r="78" spans="1:11" s="70" customFormat="1" ht="15.75" x14ac:dyDescent="0.25">
      <c r="A78" s="346" t="s">
        <v>5342</v>
      </c>
      <c r="B78" s="378" t="s">
        <v>210</v>
      </c>
      <c r="C78" s="165"/>
      <c r="D78" s="127"/>
      <c r="E78" s="128"/>
      <c r="F78" s="178"/>
      <c r="G78" s="128"/>
      <c r="H78" s="178"/>
      <c r="I78" s="128"/>
      <c r="J78" s="346"/>
      <c r="K78" s="596"/>
    </row>
    <row r="79" spans="1:11" s="70" customFormat="1" ht="31.5" x14ac:dyDescent="0.25">
      <c r="A79" s="1036">
        <v>48</v>
      </c>
      <c r="B79" s="1037" t="s">
        <v>937</v>
      </c>
      <c r="C79" s="1037" t="s">
        <v>5089</v>
      </c>
      <c r="D79" s="1035">
        <v>1964</v>
      </c>
      <c r="E79" s="1035">
        <v>4396</v>
      </c>
      <c r="F79" s="1035">
        <v>7</v>
      </c>
      <c r="G79" s="351">
        <v>7</v>
      </c>
      <c r="H79" s="349"/>
      <c r="I79" s="351">
        <v>12000</v>
      </c>
      <c r="J79" s="350" t="s">
        <v>5324</v>
      </c>
      <c r="K79" s="1034" t="s">
        <v>5030</v>
      </c>
    </row>
    <row r="80" spans="1:11" s="70" customFormat="1" ht="31.5" x14ac:dyDescent="0.25">
      <c r="A80" s="1036"/>
      <c r="B80" s="1037"/>
      <c r="C80" s="1037"/>
      <c r="D80" s="1035"/>
      <c r="E80" s="1035"/>
      <c r="F80" s="1035"/>
      <c r="G80" s="351"/>
      <c r="H80" s="349">
        <v>2</v>
      </c>
      <c r="I80" s="351">
        <v>6000</v>
      </c>
      <c r="J80" s="350" t="s">
        <v>5332</v>
      </c>
      <c r="K80" s="1034"/>
    </row>
    <row r="81" spans="1:11" s="70" customFormat="1" ht="31.5" x14ac:dyDescent="0.25">
      <c r="A81" s="1036">
        <v>49</v>
      </c>
      <c r="B81" s="1037" t="s">
        <v>938</v>
      </c>
      <c r="C81" s="1036" t="s">
        <v>938</v>
      </c>
      <c r="D81" s="1035">
        <v>129</v>
      </c>
      <c r="E81" s="1035">
        <v>710</v>
      </c>
      <c r="F81" s="1035">
        <v>10</v>
      </c>
      <c r="G81" s="351">
        <v>9</v>
      </c>
      <c r="H81" s="349"/>
      <c r="I81" s="351">
        <v>1760</v>
      </c>
      <c r="J81" s="350" t="s">
        <v>5311</v>
      </c>
      <c r="K81" s="1034" t="s">
        <v>5030</v>
      </c>
    </row>
    <row r="82" spans="1:11" s="70" customFormat="1" ht="31.5" x14ac:dyDescent="0.25">
      <c r="A82" s="1036"/>
      <c r="B82" s="1037"/>
      <c r="C82" s="1036"/>
      <c r="D82" s="1035"/>
      <c r="E82" s="1035"/>
      <c r="F82" s="1035"/>
      <c r="G82" s="351"/>
      <c r="H82" s="349">
        <v>1</v>
      </c>
      <c r="I82" s="351">
        <v>1000</v>
      </c>
      <c r="J82" s="350" t="s">
        <v>5307</v>
      </c>
      <c r="K82" s="1034"/>
    </row>
    <row r="83" spans="1:11" s="70" customFormat="1" ht="49.5" customHeight="1" x14ac:dyDescent="0.25">
      <c r="A83" s="1036">
        <v>50</v>
      </c>
      <c r="B83" s="1037" t="s">
        <v>5330</v>
      </c>
      <c r="C83" s="1036" t="s">
        <v>5100</v>
      </c>
      <c r="D83" s="1035">
        <v>225</v>
      </c>
      <c r="E83" s="1095">
        <v>462.8</v>
      </c>
      <c r="F83" s="1035">
        <v>5</v>
      </c>
      <c r="G83" s="351">
        <v>4</v>
      </c>
      <c r="H83" s="349"/>
      <c r="I83" s="351">
        <v>4000</v>
      </c>
      <c r="J83" s="350" t="s">
        <v>6586</v>
      </c>
      <c r="K83" s="1084" t="s">
        <v>6587</v>
      </c>
    </row>
    <row r="84" spans="1:11" s="70" customFormat="1" ht="31.5" x14ac:dyDescent="0.25">
      <c r="A84" s="1036"/>
      <c r="B84" s="1037"/>
      <c r="C84" s="1036"/>
      <c r="D84" s="1035"/>
      <c r="E84" s="1095"/>
      <c r="F84" s="1035"/>
      <c r="G84" s="351"/>
      <c r="H84" s="349">
        <v>1</v>
      </c>
      <c r="I84" s="351">
        <v>1000</v>
      </c>
      <c r="J84" s="350" t="s">
        <v>5307</v>
      </c>
      <c r="K84" s="1084"/>
    </row>
    <row r="85" spans="1:11" s="70" customFormat="1" ht="31.5" x14ac:dyDescent="0.25">
      <c r="A85" s="350">
        <v>51</v>
      </c>
      <c r="B85" s="374" t="s">
        <v>940</v>
      </c>
      <c r="C85" s="348" t="s">
        <v>4988</v>
      </c>
      <c r="D85" s="125">
        <v>285</v>
      </c>
      <c r="E85" s="831">
        <v>6888</v>
      </c>
      <c r="F85" s="349">
        <v>9</v>
      </c>
      <c r="G85" s="351">
        <v>9</v>
      </c>
      <c r="H85" s="349">
        <v>2</v>
      </c>
      <c r="I85" s="351">
        <v>12000</v>
      </c>
      <c r="J85" s="350" t="s">
        <v>5324</v>
      </c>
      <c r="K85" s="595" t="s">
        <v>5030</v>
      </c>
    </row>
    <row r="86" spans="1:11" s="290" customFormat="1" ht="31.5" x14ac:dyDescent="0.2">
      <c r="A86" s="350">
        <v>52</v>
      </c>
      <c r="B86" s="374" t="s">
        <v>941</v>
      </c>
      <c r="C86" s="348" t="s">
        <v>5105</v>
      </c>
      <c r="D86" s="125">
        <v>221</v>
      </c>
      <c r="E86" s="831">
        <v>910</v>
      </c>
      <c r="F86" s="349">
        <v>20</v>
      </c>
      <c r="G86" s="351">
        <v>20</v>
      </c>
      <c r="H86" s="349">
        <v>10</v>
      </c>
      <c r="I86" s="351">
        <v>1000</v>
      </c>
      <c r="J86" s="350" t="s">
        <v>5307</v>
      </c>
      <c r="K86" s="183" t="s">
        <v>6588</v>
      </c>
    </row>
    <row r="87" spans="1:11" s="290" customFormat="1" ht="31.5" x14ac:dyDescent="0.2">
      <c r="A87" s="1036">
        <v>53</v>
      </c>
      <c r="B87" s="1037" t="s">
        <v>942</v>
      </c>
      <c r="C87" s="1037" t="s">
        <v>5101</v>
      </c>
      <c r="D87" s="1035">
        <v>121</v>
      </c>
      <c r="E87" s="1035">
        <v>800</v>
      </c>
      <c r="F87" s="1035">
        <v>4</v>
      </c>
      <c r="G87" s="351">
        <v>3</v>
      </c>
      <c r="H87" s="349"/>
      <c r="I87" s="351">
        <v>4000</v>
      </c>
      <c r="J87" s="350" t="s">
        <v>6589</v>
      </c>
      <c r="K87" s="1034" t="s">
        <v>5001</v>
      </c>
    </row>
    <row r="88" spans="1:11" s="70" customFormat="1" ht="31.5" x14ac:dyDescent="0.25">
      <c r="A88" s="1036"/>
      <c r="B88" s="1037"/>
      <c r="C88" s="1037"/>
      <c r="D88" s="1035"/>
      <c r="E88" s="1035"/>
      <c r="F88" s="1035"/>
      <c r="G88" s="351"/>
      <c r="H88" s="349">
        <v>1</v>
      </c>
      <c r="I88" s="351">
        <v>600</v>
      </c>
      <c r="J88" s="350" t="s">
        <v>5348</v>
      </c>
      <c r="K88" s="1034"/>
    </row>
    <row r="89" spans="1:11" s="70" customFormat="1" ht="31.5" x14ac:dyDescent="0.25">
      <c r="A89" s="350">
        <v>54</v>
      </c>
      <c r="B89" s="374" t="s">
        <v>943</v>
      </c>
      <c r="C89" s="348" t="s">
        <v>4857</v>
      </c>
      <c r="D89" s="125">
        <v>1600</v>
      </c>
      <c r="E89" s="831">
        <v>2568</v>
      </c>
      <c r="F89" s="349">
        <v>31</v>
      </c>
      <c r="G89" s="351">
        <v>31</v>
      </c>
      <c r="H89" s="349">
        <v>21</v>
      </c>
      <c r="I89" s="351">
        <v>1000</v>
      </c>
      <c r="J89" s="350" t="s">
        <v>5307</v>
      </c>
      <c r="K89" s="595" t="s">
        <v>5001</v>
      </c>
    </row>
    <row r="90" spans="1:11" s="70" customFormat="1" ht="31.5" x14ac:dyDescent="0.25">
      <c r="A90" s="350">
        <v>55</v>
      </c>
      <c r="B90" s="374" t="s">
        <v>944</v>
      </c>
      <c r="C90" s="348" t="s">
        <v>944</v>
      </c>
      <c r="D90" s="125">
        <v>371</v>
      </c>
      <c r="E90" s="831">
        <v>329</v>
      </c>
      <c r="F90" s="349">
        <v>4</v>
      </c>
      <c r="G90" s="351">
        <v>4</v>
      </c>
      <c r="H90" s="349">
        <v>4</v>
      </c>
      <c r="I90" s="351">
        <v>1000</v>
      </c>
      <c r="J90" s="350" t="s">
        <v>5307</v>
      </c>
      <c r="K90" s="595" t="s">
        <v>5020</v>
      </c>
    </row>
    <row r="91" spans="1:11" s="70" customFormat="1" ht="31.5" x14ac:dyDescent="0.25">
      <c r="A91" s="350">
        <v>56</v>
      </c>
      <c r="B91" s="374" t="s">
        <v>5327</v>
      </c>
      <c r="C91" s="348" t="s">
        <v>5100</v>
      </c>
      <c r="D91" s="1018">
        <v>165</v>
      </c>
      <c r="E91" s="1019"/>
      <c r="F91" s="349">
        <v>2</v>
      </c>
      <c r="G91" s="351">
        <v>2</v>
      </c>
      <c r="H91" s="349">
        <v>2</v>
      </c>
      <c r="I91" s="351">
        <v>1200</v>
      </c>
      <c r="J91" s="350" t="s">
        <v>5307</v>
      </c>
      <c r="K91" s="183" t="s">
        <v>6590</v>
      </c>
    </row>
    <row r="92" spans="1:11" s="70" customFormat="1" ht="15.75" x14ac:dyDescent="0.25">
      <c r="A92" s="21" t="s">
        <v>94</v>
      </c>
      <c r="B92" s="22" t="s">
        <v>4444</v>
      </c>
      <c r="C92" s="164"/>
      <c r="D92" s="148"/>
      <c r="E92" s="149"/>
      <c r="F92" s="177"/>
      <c r="G92" s="149"/>
      <c r="H92" s="177"/>
      <c r="I92" s="149"/>
      <c r="J92" s="21"/>
      <c r="K92" s="594"/>
    </row>
    <row r="93" spans="1:11" s="70" customFormat="1" ht="15.75" x14ac:dyDescent="0.25">
      <c r="A93" s="346" t="s">
        <v>5342</v>
      </c>
      <c r="B93" s="378" t="s">
        <v>5339</v>
      </c>
      <c r="C93" s="165"/>
      <c r="D93" s="127"/>
      <c r="E93" s="128"/>
      <c r="F93" s="178"/>
      <c r="G93" s="128"/>
      <c r="H93" s="178"/>
      <c r="I93" s="128"/>
      <c r="J93" s="346"/>
      <c r="K93" s="596"/>
    </row>
    <row r="94" spans="1:11" s="70" customFormat="1" ht="31.5" x14ac:dyDescent="0.25">
      <c r="A94" s="350">
        <v>57</v>
      </c>
      <c r="B94" s="374" t="s">
        <v>191</v>
      </c>
      <c r="C94" s="348" t="s">
        <v>5109</v>
      </c>
      <c r="D94" s="125">
        <v>1217</v>
      </c>
      <c r="E94" s="831"/>
      <c r="F94" s="349">
        <v>6</v>
      </c>
      <c r="G94" s="351"/>
      <c r="H94" s="349">
        <v>6</v>
      </c>
      <c r="I94" s="351">
        <v>5200</v>
      </c>
      <c r="J94" s="350" t="s">
        <v>5332</v>
      </c>
      <c r="K94" s="595" t="s">
        <v>5032</v>
      </c>
    </row>
    <row r="95" spans="1:11" s="290" customFormat="1" ht="31.5" x14ac:dyDescent="0.25">
      <c r="A95" s="350">
        <v>58</v>
      </c>
      <c r="B95" s="374" t="s">
        <v>192</v>
      </c>
      <c r="C95" s="348" t="s">
        <v>5109</v>
      </c>
      <c r="D95" s="125">
        <v>118</v>
      </c>
      <c r="E95" s="831"/>
      <c r="F95" s="349">
        <v>2</v>
      </c>
      <c r="G95" s="351"/>
      <c r="H95" s="349">
        <v>2</v>
      </c>
      <c r="I95" s="351">
        <v>1500</v>
      </c>
      <c r="J95" s="350" t="s">
        <v>5311</v>
      </c>
      <c r="K95" s="595" t="s">
        <v>5032</v>
      </c>
    </row>
    <row r="96" spans="1:11" s="70" customFormat="1" ht="31.5" x14ac:dyDescent="0.25">
      <c r="A96" s="350">
        <v>59</v>
      </c>
      <c r="B96" s="374" t="s">
        <v>193</v>
      </c>
      <c r="C96" s="348" t="s">
        <v>5197</v>
      </c>
      <c r="D96" s="125">
        <v>768</v>
      </c>
      <c r="E96" s="831"/>
      <c r="F96" s="349">
        <v>4</v>
      </c>
      <c r="G96" s="351"/>
      <c r="H96" s="349">
        <v>4</v>
      </c>
      <c r="I96" s="351">
        <v>3410</v>
      </c>
      <c r="J96" s="350" t="s">
        <v>5320</v>
      </c>
      <c r="K96" s="595" t="s">
        <v>5030</v>
      </c>
    </row>
    <row r="97" spans="1:11" s="70" customFormat="1" ht="31.5" x14ac:dyDescent="0.25">
      <c r="A97" s="350">
        <v>60</v>
      </c>
      <c r="B97" s="374" t="s">
        <v>211</v>
      </c>
      <c r="C97" s="348" t="s">
        <v>5112</v>
      </c>
      <c r="D97" s="361">
        <v>267.5</v>
      </c>
      <c r="E97" s="831"/>
      <c r="F97" s="349">
        <v>2</v>
      </c>
      <c r="G97" s="351"/>
      <c r="H97" s="349">
        <v>2</v>
      </c>
      <c r="I97" s="351">
        <v>980</v>
      </c>
      <c r="J97" s="350" t="s">
        <v>5307</v>
      </c>
      <c r="K97" s="595" t="s">
        <v>5030</v>
      </c>
    </row>
    <row r="98" spans="1:11" s="70" customFormat="1" ht="31.5" x14ac:dyDescent="0.25">
      <c r="A98" s="350">
        <v>61</v>
      </c>
      <c r="B98" s="374" t="s">
        <v>213</v>
      </c>
      <c r="C98" s="348" t="s">
        <v>5334</v>
      </c>
      <c r="D98" s="361">
        <v>333.2</v>
      </c>
      <c r="E98" s="831"/>
      <c r="F98" s="349">
        <v>3</v>
      </c>
      <c r="G98" s="351"/>
      <c r="H98" s="349">
        <v>3</v>
      </c>
      <c r="I98" s="351">
        <v>900</v>
      </c>
      <c r="J98" s="350" t="s">
        <v>5307</v>
      </c>
      <c r="K98" s="595" t="s">
        <v>5030</v>
      </c>
    </row>
    <row r="99" spans="1:11" s="70" customFormat="1" ht="31.5" x14ac:dyDescent="0.25">
      <c r="A99" s="350">
        <v>62</v>
      </c>
      <c r="B99" s="380" t="s">
        <v>194</v>
      </c>
      <c r="C99" s="355" t="s">
        <v>5335</v>
      </c>
      <c r="D99" s="125">
        <v>277</v>
      </c>
      <c r="E99" s="831"/>
      <c r="F99" s="349">
        <v>4</v>
      </c>
      <c r="G99" s="351"/>
      <c r="H99" s="349">
        <v>4</v>
      </c>
      <c r="I99" s="351">
        <v>1120</v>
      </c>
      <c r="J99" s="350" t="s">
        <v>5307</v>
      </c>
      <c r="K99" s="183" t="s">
        <v>4461</v>
      </c>
    </row>
    <row r="100" spans="1:11" s="290" customFormat="1" ht="31.5" x14ac:dyDescent="0.25">
      <c r="A100" s="350">
        <v>63</v>
      </c>
      <c r="B100" s="380" t="s">
        <v>4829</v>
      </c>
      <c r="C100" s="355" t="s">
        <v>5111</v>
      </c>
      <c r="D100" s="125">
        <v>217</v>
      </c>
      <c r="E100" s="831"/>
      <c r="F100" s="349">
        <v>2</v>
      </c>
      <c r="G100" s="351"/>
      <c r="H100" s="349">
        <v>2</v>
      </c>
      <c r="I100" s="351">
        <v>1000</v>
      </c>
      <c r="J100" s="350" t="s">
        <v>5307</v>
      </c>
      <c r="K100" s="595" t="s">
        <v>6591</v>
      </c>
    </row>
    <row r="101" spans="1:11" s="70" customFormat="1" ht="15.75" x14ac:dyDescent="0.25">
      <c r="A101" s="59" t="s">
        <v>5342</v>
      </c>
      <c r="B101" s="60" t="s">
        <v>5340</v>
      </c>
      <c r="C101" s="231"/>
      <c r="D101" s="127"/>
      <c r="E101" s="128"/>
      <c r="F101" s="178"/>
      <c r="G101" s="128"/>
      <c r="H101" s="178"/>
      <c r="I101" s="128"/>
      <c r="J101" s="346"/>
      <c r="K101" s="596"/>
    </row>
    <row r="102" spans="1:11" s="70" customFormat="1" ht="31.5" x14ac:dyDescent="0.25">
      <c r="A102" s="354">
        <v>64</v>
      </c>
      <c r="B102" s="380" t="s">
        <v>195</v>
      </c>
      <c r="C102" s="355" t="s">
        <v>5334</v>
      </c>
      <c r="D102" s="125"/>
      <c r="E102" s="831">
        <v>1955</v>
      </c>
      <c r="F102" s="349">
        <v>4</v>
      </c>
      <c r="G102" s="351">
        <v>4</v>
      </c>
      <c r="H102" s="349"/>
      <c r="I102" s="351">
        <v>8000</v>
      </c>
      <c r="J102" s="350" t="s">
        <v>5317</v>
      </c>
      <c r="K102" s="595" t="s">
        <v>5030</v>
      </c>
    </row>
    <row r="103" spans="1:11" s="70" customFormat="1" ht="31.5" x14ac:dyDescent="0.25">
      <c r="A103" s="354">
        <v>65</v>
      </c>
      <c r="B103" s="380" t="s">
        <v>196</v>
      </c>
      <c r="C103" s="355" t="s">
        <v>5335</v>
      </c>
      <c r="D103" s="125"/>
      <c r="E103" s="831">
        <v>2293</v>
      </c>
      <c r="F103" s="349">
        <v>4</v>
      </c>
      <c r="G103" s="351">
        <v>4</v>
      </c>
      <c r="H103" s="349"/>
      <c r="I103" s="351">
        <v>18000</v>
      </c>
      <c r="J103" s="350" t="s">
        <v>5336</v>
      </c>
      <c r="K103" s="595" t="s">
        <v>5030</v>
      </c>
    </row>
    <row r="104" spans="1:11" s="70" customFormat="1" ht="31.5" x14ac:dyDescent="0.25">
      <c r="A104" s="354">
        <v>66</v>
      </c>
      <c r="B104" s="380" t="s">
        <v>197</v>
      </c>
      <c r="C104" s="355" t="s">
        <v>5335</v>
      </c>
      <c r="D104" s="125"/>
      <c r="E104" s="831"/>
      <c r="F104" s="349">
        <v>34</v>
      </c>
      <c r="G104" s="351">
        <v>34</v>
      </c>
      <c r="H104" s="349"/>
      <c r="I104" s="351">
        <v>3600</v>
      </c>
      <c r="J104" s="350" t="s">
        <v>5337</v>
      </c>
      <c r="K104" s="595" t="s">
        <v>5030</v>
      </c>
    </row>
    <row r="105" spans="1:11" s="70" customFormat="1" ht="49.5" customHeight="1" x14ac:dyDescent="0.25">
      <c r="A105" s="1086">
        <v>67</v>
      </c>
      <c r="B105" s="1012" t="s">
        <v>212</v>
      </c>
      <c r="C105" s="1036" t="s">
        <v>4607</v>
      </c>
      <c r="D105" s="1035">
        <v>41</v>
      </c>
      <c r="E105" s="1035">
        <v>1080.5999999999999</v>
      </c>
      <c r="F105" s="1035">
        <v>5</v>
      </c>
      <c r="G105" s="351">
        <v>4</v>
      </c>
      <c r="H105" s="349"/>
      <c r="I105" s="351">
        <v>4000</v>
      </c>
      <c r="J105" s="350" t="s">
        <v>6589</v>
      </c>
      <c r="K105" s="1034" t="s">
        <v>6329</v>
      </c>
    </row>
    <row r="106" spans="1:11" s="70" customFormat="1" ht="39" customHeight="1" x14ac:dyDescent="0.25">
      <c r="A106" s="1086"/>
      <c r="B106" s="1013"/>
      <c r="C106" s="1036"/>
      <c r="D106" s="1035"/>
      <c r="E106" s="1035"/>
      <c r="F106" s="1035"/>
      <c r="G106" s="351"/>
      <c r="H106" s="349">
        <v>1</v>
      </c>
      <c r="I106" s="351">
        <v>1000</v>
      </c>
      <c r="J106" s="350" t="s">
        <v>5307</v>
      </c>
      <c r="K106" s="1034"/>
    </row>
    <row r="107" spans="1:11" s="70" customFormat="1" ht="15.75" x14ac:dyDescent="0.25">
      <c r="A107" s="346" t="s">
        <v>5342</v>
      </c>
      <c r="B107" s="378" t="s">
        <v>5341</v>
      </c>
      <c r="C107" s="165"/>
      <c r="D107" s="127"/>
      <c r="E107" s="128"/>
      <c r="F107" s="178"/>
      <c r="G107" s="128"/>
      <c r="H107" s="178"/>
      <c r="I107" s="128"/>
      <c r="J107" s="346"/>
      <c r="K107" s="596"/>
    </row>
    <row r="108" spans="1:11" s="70" customFormat="1" ht="31.5" x14ac:dyDescent="0.25">
      <c r="A108" s="1036">
        <v>68</v>
      </c>
      <c r="B108" s="1037" t="s">
        <v>4605</v>
      </c>
      <c r="C108" s="1036" t="s">
        <v>5112</v>
      </c>
      <c r="D108" s="1035">
        <v>268</v>
      </c>
      <c r="E108" s="1035">
        <v>314.2</v>
      </c>
      <c r="F108" s="1035">
        <v>4</v>
      </c>
      <c r="G108" s="351">
        <v>2</v>
      </c>
      <c r="H108" s="349"/>
      <c r="I108" s="351">
        <v>3000</v>
      </c>
      <c r="J108" s="350" t="s">
        <v>5337</v>
      </c>
      <c r="K108" s="1047" t="s">
        <v>5030</v>
      </c>
    </row>
    <row r="109" spans="1:11" s="70" customFormat="1" ht="31.5" x14ac:dyDescent="0.25">
      <c r="A109" s="1036"/>
      <c r="B109" s="1037"/>
      <c r="C109" s="1036"/>
      <c r="D109" s="1035"/>
      <c r="E109" s="1035"/>
      <c r="F109" s="1035"/>
      <c r="G109" s="351"/>
      <c r="H109" s="349">
        <v>2</v>
      </c>
      <c r="I109" s="351">
        <v>2190</v>
      </c>
      <c r="J109" s="350" t="s">
        <v>5311</v>
      </c>
      <c r="K109" s="1047"/>
    </row>
    <row r="110" spans="1:11" s="70" customFormat="1" ht="31.5" x14ac:dyDescent="0.25">
      <c r="A110" s="1036">
        <v>69</v>
      </c>
      <c r="B110" s="1037" t="s">
        <v>4606</v>
      </c>
      <c r="C110" s="1036" t="s">
        <v>5334</v>
      </c>
      <c r="D110" s="1035">
        <v>277</v>
      </c>
      <c r="E110" s="1035">
        <v>433.4</v>
      </c>
      <c r="F110" s="1035">
        <v>6</v>
      </c>
      <c r="G110" s="351">
        <v>5</v>
      </c>
      <c r="H110" s="349"/>
      <c r="I110" s="351">
        <v>3500</v>
      </c>
      <c r="J110" s="350" t="s">
        <v>6589</v>
      </c>
      <c r="K110" s="1047" t="s">
        <v>5030</v>
      </c>
    </row>
    <row r="111" spans="1:11" s="70" customFormat="1" ht="31.5" x14ac:dyDescent="0.25">
      <c r="A111" s="1036"/>
      <c r="B111" s="1037"/>
      <c r="C111" s="1036"/>
      <c r="D111" s="1035"/>
      <c r="E111" s="1035"/>
      <c r="F111" s="1035"/>
      <c r="G111" s="351"/>
      <c r="H111" s="349">
        <v>1</v>
      </c>
      <c r="I111" s="351">
        <v>2190</v>
      </c>
      <c r="J111" s="350" t="s">
        <v>5311</v>
      </c>
      <c r="K111" s="1047"/>
    </row>
    <row r="112" spans="1:11" s="70" customFormat="1" ht="31.5" x14ac:dyDescent="0.25">
      <c r="A112" s="350">
        <v>70</v>
      </c>
      <c r="B112" s="374" t="s">
        <v>198</v>
      </c>
      <c r="C112" s="348" t="s">
        <v>199</v>
      </c>
      <c r="D112" s="125">
        <v>232</v>
      </c>
      <c r="E112" s="831">
        <v>182</v>
      </c>
      <c r="F112" s="349">
        <v>3</v>
      </c>
      <c r="G112" s="351">
        <v>3</v>
      </c>
      <c r="H112" s="349">
        <v>3</v>
      </c>
      <c r="I112" s="351">
        <v>2100</v>
      </c>
      <c r="J112" s="350" t="s">
        <v>5311</v>
      </c>
      <c r="K112" s="374" t="s">
        <v>6329</v>
      </c>
    </row>
    <row r="113" spans="1:11" s="70" customFormat="1" ht="31.5" x14ac:dyDescent="0.25">
      <c r="A113" s="1036">
        <v>71</v>
      </c>
      <c r="B113" s="1037" t="s">
        <v>199</v>
      </c>
      <c r="C113" s="1036" t="s">
        <v>198</v>
      </c>
      <c r="D113" s="1035">
        <v>102</v>
      </c>
      <c r="E113" s="1035">
        <v>428</v>
      </c>
      <c r="F113" s="1035">
        <v>4</v>
      </c>
      <c r="G113" s="351">
        <v>4</v>
      </c>
      <c r="H113" s="349"/>
      <c r="I113" s="351">
        <v>4200</v>
      </c>
      <c r="J113" s="350" t="s">
        <v>6592</v>
      </c>
      <c r="K113" s="1034" t="s">
        <v>6329</v>
      </c>
    </row>
    <row r="114" spans="1:11" s="70" customFormat="1" ht="31.5" x14ac:dyDescent="0.25">
      <c r="A114" s="1036"/>
      <c r="B114" s="1037"/>
      <c r="C114" s="1036"/>
      <c r="D114" s="1035"/>
      <c r="E114" s="1035"/>
      <c r="F114" s="1035"/>
      <c r="G114" s="351"/>
      <c r="H114" s="349">
        <v>1</v>
      </c>
      <c r="I114" s="351">
        <v>3000</v>
      </c>
      <c r="J114" s="350" t="s">
        <v>5337</v>
      </c>
      <c r="K114" s="1034"/>
    </row>
    <row r="115" spans="1:11" s="70" customFormat="1" ht="31.5" x14ac:dyDescent="0.25">
      <c r="A115" s="1036">
        <v>72</v>
      </c>
      <c r="B115" s="1012" t="s">
        <v>200</v>
      </c>
      <c r="C115" s="1036" t="s">
        <v>4607</v>
      </c>
      <c r="D115" s="1035">
        <v>108</v>
      </c>
      <c r="E115" s="1035">
        <v>260</v>
      </c>
      <c r="F115" s="1035">
        <v>5</v>
      </c>
      <c r="G115" s="351">
        <v>3</v>
      </c>
      <c r="H115" s="349"/>
      <c r="I115" s="351">
        <v>2100</v>
      </c>
      <c r="J115" s="350" t="s">
        <v>5311</v>
      </c>
      <c r="K115" s="1034" t="s">
        <v>6329</v>
      </c>
    </row>
    <row r="116" spans="1:11" s="70" customFormat="1" ht="31.5" x14ac:dyDescent="0.25">
      <c r="A116" s="1036"/>
      <c r="B116" s="1013"/>
      <c r="C116" s="1036"/>
      <c r="D116" s="1035"/>
      <c r="E116" s="1035"/>
      <c r="F116" s="1035"/>
      <c r="G116" s="351"/>
      <c r="H116" s="349">
        <v>2</v>
      </c>
      <c r="I116" s="351">
        <v>1000</v>
      </c>
      <c r="J116" s="350" t="s">
        <v>5307</v>
      </c>
      <c r="K116" s="1034"/>
    </row>
    <row r="117" spans="1:11" s="70" customFormat="1" ht="15.75" x14ac:dyDescent="0.25">
      <c r="A117" s="1036">
        <v>73</v>
      </c>
      <c r="B117" s="1037" t="s">
        <v>201</v>
      </c>
      <c r="C117" s="1077" t="s">
        <v>4710</v>
      </c>
      <c r="D117" s="1078">
        <v>84</v>
      </c>
      <c r="E117" s="1035">
        <v>68</v>
      </c>
      <c r="F117" s="1079">
        <v>2</v>
      </c>
      <c r="G117" s="351">
        <v>1</v>
      </c>
      <c r="H117" s="349"/>
      <c r="I117" s="351">
        <v>1120</v>
      </c>
      <c r="J117" s="1036" t="s">
        <v>5307</v>
      </c>
      <c r="K117" s="1034" t="s">
        <v>162</v>
      </c>
    </row>
    <row r="118" spans="1:11" s="70" customFormat="1" ht="15.75" x14ac:dyDescent="0.25">
      <c r="A118" s="1036"/>
      <c r="B118" s="1037"/>
      <c r="C118" s="1077"/>
      <c r="D118" s="1078"/>
      <c r="E118" s="1035"/>
      <c r="F118" s="1079"/>
      <c r="G118" s="351"/>
      <c r="H118" s="349">
        <v>1</v>
      </c>
      <c r="I118" s="351">
        <v>980</v>
      </c>
      <c r="J118" s="1036"/>
      <c r="K118" s="1034"/>
    </row>
    <row r="119" spans="1:11" s="70" customFormat="1" ht="31.5" x14ac:dyDescent="0.25">
      <c r="A119" s="350">
        <v>74</v>
      </c>
      <c r="B119" s="374" t="s">
        <v>202</v>
      </c>
      <c r="C119" s="348" t="s">
        <v>5198</v>
      </c>
      <c r="D119" s="125">
        <v>27</v>
      </c>
      <c r="E119" s="831">
        <v>1883</v>
      </c>
      <c r="F119" s="349">
        <v>12</v>
      </c>
      <c r="G119" s="351">
        <v>12</v>
      </c>
      <c r="H119" s="349">
        <v>1</v>
      </c>
      <c r="I119" s="351">
        <v>3040</v>
      </c>
      <c r="J119" s="350" t="s">
        <v>5333</v>
      </c>
      <c r="K119" s="595" t="s">
        <v>5030</v>
      </c>
    </row>
    <row r="120" spans="1:11" s="69" customFormat="1" ht="15.75" x14ac:dyDescent="0.25">
      <c r="A120" s="187" t="s">
        <v>29</v>
      </c>
      <c r="B120" s="572" t="s">
        <v>5343</v>
      </c>
      <c r="C120" s="188"/>
      <c r="D120" s="189"/>
      <c r="E120" s="187"/>
      <c r="F120" s="188"/>
      <c r="G120" s="190"/>
      <c r="H120" s="188"/>
      <c r="I120" s="187"/>
      <c r="J120" s="147"/>
      <c r="K120" s="572"/>
    </row>
    <row r="121" spans="1:11" s="69" customFormat="1" ht="15.75" x14ac:dyDescent="0.2">
      <c r="A121" s="71" t="s">
        <v>5342</v>
      </c>
      <c r="B121" s="72" t="s">
        <v>6200</v>
      </c>
      <c r="C121" s="191"/>
      <c r="D121" s="175"/>
      <c r="E121" s="71"/>
      <c r="F121" s="159"/>
      <c r="G121" s="192"/>
      <c r="H121" s="191"/>
      <c r="I121" s="71"/>
      <c r="J121" s="71"/>
      <c r="K121" s="72"/>
    </row>
    <row r="122" spans="1:11" ht="15.75" x14ac:dyDescent="0.25">
      <c r="A122" s="385" t="s">
        <v>3</v>
      </c>
      <c r="B122" s="573" t="s">
        <v>64</v>
      </c>
      <c r="C122" s="62"/>
      <c r="D122" s="386"/>
      <c r="E122" s="387"/>
      <c r="F122" s="388"/>
      <c r="G122" s="193"/>
      <c r="H122" s="62"/>
      <c r="I122" s="389"/>
      <c r="J122" s="390"/>
      <c r="K122" s="598"/>
    </row>
    <row r="123" spans="1:11" ht="31.5" x14ac:dyDescent="0.25">
      <c r="A123" s="262">
        <v>1</v>
      </c>
      <c r="B123" s="574" t="s">
        <v>6599</v>
      </c>
      <c r="C123" s="62" t="s">
        <v>4991</v>
      </c>
      <c r="D123" s="391"/>
      <c r="E123" s="392">
        <v>151</v>
      </c>
      <c r="F123" s="393">
        <v>5</v>
      </c>
      <c r="G123" s="394">
        <v>5</v>
      </c>
      <c r="H123" s="395"/>
      <c r="I123" s="396">
        <v>800</v>
      </c>
      <c r="J123" s="397" t="s">
        <v>5307</v>
      </c>
      <c r="K123" s="546" t="s">
        <v>6600</v>
      </c>
    </row>
    <row r="124" spans="1:11" ht="31.5" x14ac:dyDescent="0.25">
      <c r="A124" s="262">
        <v>2</v>
      </c>
      <c r="B124" s="574" t="s">
        <v>6601</v>
      </c>
      <c r="C124" s="62" t="s">
        <v>4991</v>
      </c>
      <c r="D124" s="391"/>
      <c r="E124" s="392">
        <v>10.199999999999999</v>
      </c>
      <c r="F124" s="393">
        <v>1</v>
      </c>
      <c r="G124" s="398">
        <v>1</v>
      </c>
      <c r="H124" s="399"/>
      <c r="I124" s="396">
        <v>800</v>
      </c>
      <c r="J124" s="397" t="s">
        <v>5307</v>
      </c>
      <c r="K124" s="546" t="s">
        <v>6602</v>
      </c>
    </row>
    <row r="125" spans="1:11" ht="31.5" x14ac:dyDescent="0.25">
      <c r="A125" s="262">
        <v>3</v>
      </c>
      <c r="B125" s="574" t="s">
        <v>6603</v>
      </c>
      <c r="C125" s="62" t="s">
        <v>4991</v>
      </c>
      <c r="D125" s="391"/>
      <c r="E125" s="392">
        <v>13.5</v>
      </c>
      <c r="F125" s="393">
        <v>2</v>
      </c>
      <c r="G125" s="398">
        <v>2</v>
      </c>
      <c r="H125" s="399"/>
      <c r="I125" s="396">
        <v>800</v>
      </c>
      <c r="J125" s="397" t="s">
        <v>5307</v>
      </c>
      <c r="K125" s="546" t="s">
        <v>6602</v>
      </c>
    </row>
    <row r="126" spans="1:11" ht="31.5" x14ac:dyDescent="0.25">
      <c r="A126" s="262">
        <v>4</v>
      </c>
      <c r="B126" s="574" t="s">
        <v>7521</v>
      </c>
      <c r="C126" s="62" t="s">
        <v>4991</v>
      </c>
      <c r="D126" s="400">
        <v>19.7</v>
      </c>
      <c r="E126" s="392"/>
      <c r="F126" s="393">
        <v>1</v>
      </c>
      <c r="G126" s="394"/>
      <c r="H126" s="393">
        <v>1</v>
      </c>
      <c r="I126" s="396">
        <v>800</v>
      </c>
      <c r="J126" s="397" t="s">
        <v>5307</v>
      </c>
      <c r="K126" s="546" t="s">
        <v>6934</v>
      </c>
    </row>
    <row r="127" spans="1:11" ht="31.5" x14ac:dyDescent="0.25">
      <c r="A127" s="262">
        <v>5</v>
      </c>
      <c r="B127" s="574" t="s">
        <v>6604</v>
      </c>
      <c r="C127" s="62" t="s">
        <v>4991</v>
      </c>
      <c r="D127" s="400">
        <v>5.4</v>
      </c>
      <c r="E127" s="392"/>
      <c r="F127" s="393">
        <v>1</v>
      </c>
      <c r="G127" s="394"/>
      <c r="H127" s="393">
        <v>1</v>
      </c>
      <c r="I127" s="396">
        <v>200</v>
      </c>
      <c r="J127" s="397" t="s">
        <v>5345</v>
      </c>
      <c r="K127" s="546" t="s">
        <v>6605</v>
      </c>
    </row>
    <row r="128" spans="1:11" ht="31.5" x14ac:dyDescent="0.25">
      <c r="A128" s="262">
        <v>6</v>
      </c>
      <c r="B128" s="574" t="s">
        <v>6606</v>
      </c>
      <c r="C128" s="62" t="s">
        <v>4991</v>
      </c>
      <c r="D128" s="400">
        <v>10</v>
      </c>
      <c r="E128" s="392"/>
      <c r="F128" s="393">
        <v>1</v>
      </c>
      <c r="G128" s="394"/>
      <c r="H128" s="393">
        <v>1</v>
      </c>
      <c r="I128" s="396">
        <v>200</v>
      </c>
      <c r="J128" s="397" t="s">
        <v>5345</v>
      </c>
      <c r="K128" s="546" t="s">
        <v>61</v>
      </c>
    </row>
    <row r="129" spans="1:11" ht="31.5" x14ac:dyDescent="0.25">
      <c r="A129" s="262">
        <v>7</v>
      </c>
      <c r="B129" s="574" t="s">
        <v>6607</v>
      </c>
      <c r="C129" s="62" t="s">
        <v>4991</v>
      </c>
      <c r="D129" s="391">
        <v>3.9</v>
      </c>
      <c r="E129" s="392">
        <v>3.9</v>
      </c>
      <c r="F129" s="393">
        <v>1</v>
      </c>
      <c r="G129" s="394">
        <v>1</v>
      </c>
      <c r="H129" s="393">
        <v>1</v>
      </c>
      <c r="I129" s="396">
        <v>200</v>
      </c>
      <c r="J129" s="397" t="s">
        <v>5345</v>
      </c>
      <c r="K129" s="546" t="s">
        <v>6608</v>
      </c>
    </row>
    <row r="130" spans="1:11" ht="31.5" x14ac:dyDescent="0.25">
      <c r="A130" s="262">
        <v>8</v>
      </c>
      <c r="B130" s="574" t="s">
        <v>6609</v>
      </c>
      <c r="C130" s="62" t="s">
        <v>4991</v>
      </c>
      <c r="D130" s="400">
        <v>10.1</v>
      </c>
      <c r="E130" s="401"/>
      <c r="F130" s="393">
        <v>1</v>
      </c>
      <c r="G130" s="394"/>
      <c r="H130" s="393">
        <v>1</v>
      </c>
      <c r="I130" s="396">
        <v>200</v>
      </c>
      <c r="J130" s="397" t="s">
        <v>5345</v>
      </c>
      <c r="K130" s="546" t="s">
        <v>61</v>
      </c>
    </row>
    <row r="131" spans="1:11" ht="31.5" x14ac:dyDescent="0.25">
      <c r="A131" s="262">
        <v>9</v>
      </c>
      <c r="B131" s="574" t="s">
        <v>6610</v>
      </c>
      <c r="C131" s="62" t="s">
        <v>4991</v>
      </c>
      <c r="D131" s="400">
        <v>18.7</v>
      </c>
      <c r="E131" s="392"/>
      <c r="F131" s="393">
        <v>1</v>
      </c>
      <c r="G131" s="394"/>
      <c r="H131" s="393">
        <v>1</v>
      </c>
      <c r="I131" s="396">
        <v>600</v>
      </c>
      <c r="J131" s="397" t="s">
        <v>5312</v>
      </c>
      <c r="K131" s="546" t="s">
        <v>61</v>
      </c>
    </row>
    <row r="132" spans="1:11" ht="31.5" x14ac:dyDescent="0.25">
      <c r="A132" s="262">
        <v>10</v>
      </c>
      <c r="B132" s="574" t="s">
        <v>6611</v>
      </c>
      <c r="C132" s="62" t="s">
        <v>4991</v>
      </c>
      <c r="D132" s="400">
        <v>28.7</v>
      </c>
      <c r="E132" s="392"/>
      <c r="F132" s="393">
        <v>1</v>
      </c>
      <c r="G132" s="394"/>
      <c r="H132" s="393">
        <v>1</v>
      </c>
      <c r="I132" s="396">
        <v>600</v>
      </c>
      <c r="J132" s="397" t="s">
        <v>5312</v>
      </c>
      <c r="K132" s="546" t="s">
        <v>61</v>
      </c>
    </row>
    <row r="133" spans="1:11" ht="15.75" x14ac:dyDescent="0.25">
      <c r="A133" s="402" t="s">
        <v>7</v>
      </c>
      <c r="B133" s="575" t="s">
        <v>67</v>
      </c>
      <c r="C133" s="62"/>
      <c r="D133" s="403"/>
      <c r="E133" s="404"/>
      <c r="F133" s="405"/>
      <c r="G133" s="193"/>
      <c r="H133" s="62"/>
      <c r="I133" s="406"/>
      <c r="J133" s="407"/>
      <c r="K133" s="599"/>
    </row>
    <row r="134" spans="1:11" ht="31.5" x14ac:dyDescent="0.25">
      <c r="A134" s="245">
        <v>11</v>
      </c>
      <c r="B134" s="12" t="s">
        <v>6612</v>
      </c>
      <c r="C134" s="62" t="s">
        <v>4794</v>
      </c>
      <c r="D134" s="408">
        <v>83.7</v>
      </c>
      <c r="E134" s="409"/>
      <c r="F134" s="410">
        <v>2</v>
      </c>
      <c r="G134" s="411"/>
      <c r="H134" s="410">
        <v>2</v>
      </c>
      <c r="I134" s="412">
        <v>1120</v>
      </c>
      <c r="J134" s="244" t="s">
        <v>6613</v>
      </c>
      <c r="K134" s="550" t="s">
        <v>5042</v>
      </c>
    </row>
    <row r="135" spans="1:11" ht="31.5" x14ac:dyDescent="0.25">
      <c r="A135" s="245">
        <v>12</v>
      </c>
      <c r="B135" s="576" t="s">
        <v>6614</v>
      </c>
      <c r="C135" s="62" t="s">
        <v>4794</v>
      </c>
      <c r="D135" s="408">
        <v>37.6</v>
      </c>
      <c r="E135" s="409"/>
      <c r="F135" s="410">
        <v>1</v>
      </c>
      <c r="G135" s="411"/>
      <c r="H135" s="410">
        <v>1</v>
      </c>
      <c r="I135" s="412">
        <v>1120</v>
      </c>
      <c r="J135" s="244" t="s">
        <v>5307</v>
      </c>
      <c r="K135" s="550" t="s">
        <v>5042</v>
      </c>
    </row>
    <row r="136" spans="1:11" ht="31.5" x14ac:dyDescent="0.25">
      <c r="A136" s="245">
        <v>13</v>
      </c>
      <c r="B136" s="576" t="s">
        <v>7522</v>
      </c>
      <c r="C136" s="62" t="s">
        <v>4794</v>
      </c>
      <c r="D136" s="408">
        <v>9.6</v>
      </c>
      <c r="E136" s="409"/>
      <c r="F136" s="410">
        <v>2</v>
      </c>
      <c r="G136" s="411"/>
      <c r="H136" s="410">
        <v>2</v>
      </c>
      <c r="I136" s="412">
        <v>700</v>
      </c>
      <c r="J136" s="244" t="s">
        <v>5312</v>
      </c>
      <c r="K136" s="550" t="s">
        <v>7523</v>
      </c>
    </row>
    <row r="137" spans="1:11" ht="31.5" x14ac:dyDescent="0.25">
      <c r="A137" s="245">
        <v>14</v>
      </c>
      <c r="B137" s="576" t="s">
        <v>6616</v>
      </c>
      <c r="C137" s="62" t="s">
        <v>4794</v>
      </c>
      <c r="D137" s="408">
        <v>39.520000000000003</v>
      </c>
      <c r="E137" s="409"/>
      <c r="F137" s="410">
        <v>1</v>
      </c>
      <c r="G137" s="411"/>
      <c r="H137" s="410">
        <v>1</v>
      </c>
      <c r="I137" s="412">
        <v>600</v>
      </c>
      <c r="J137" s="244" t="s">
        <v>5348</v>
      </c>
      <c r="K137" s="550" t="s">
        <v>7524</v>
      </c>
    </row>
    <row r="138" spans="1:11" ht="31.5" x14ac:dyDescent="0.25">
      <c r="A138" s="245">
        <v>15</v>
      </c>
      <c r="B138" s="576" t="s">
        <v>7525</v>
      </c>
      <c r="C138" s="62" t="s">
        <v>4794</v>
      </c>
      <c r="D138" s="408">
        <v>15.9</v>
      </c>
      <c r="E138" s="409"/>
      <c r="F138" s="410">
        <v>1</v>
      </c>
      <c r="G138" s="411"/>
      <c r="H138" s="410">
        <v>1</v>
      </c>
      <c r="I138" s="412">
        <v>200</v>
      </c>
      <c r="J138" s="244" t="s">
        <v>5346</v>
      </c>
      <c r="K138" s="550" t="s">
        <v>6311</v>
      </c>
    </row>
    <row r="139" spans="1:11" ht="31.5" x14ac:dyDescent="0.25">
      <c r="A139" s="245">
        <v>16</v>
      </c>
      <c r="B139" s="576" t="s">
        <v>6617</v>
      </c>
      <c r="C139" s="62" t="s">
        <v>4794</v>
      </c>
      <c r="D139" s="408">
        <v>4</v>
      </c>
      <c r="E139" s="409"/>
      <c r="F139" s="410">
        <v>1</v>
      </c>
      <c r="G139" s="411"/>
      <c r="H139" s="410">
        <v>1</v>
      </c>
      <c r="I139" s="412">
        <v>250</v>
      </c>
      <c r="J139" s="244" t="s">
        <v>6618</v>
      </c>
      <c r="K139" s="550" t="s">
        <v>6619</v>
      </c>
    </row>
    <row r="140" spans="1:11" ht="31.5" x14ac:dyDescent="0.25">
      <c r="A140" s="245">
        <v>17</v>
      </c>
      <c r="B140" s="576" t="s">
        <v>6620</v>
      </c>
      <c r="C140" s="62" t="s">
        <v>4794</v>
      </c>
      <c r="D140" s="408">
        <v>9.1999999999999993</v>
      </c>
      <c r="E140" s="409"/>
      <c r="F140" s="410">
        <v>1</v>
      </c>
      <c r="G140" s="411"/>
      <c r="H140" s="410">
        <v>1</v>
      </c>
      <c r="I140" s="412">
        <v>200</v>
      </c>
      <c r="J140" s="244" t="s">
        <v>7557</v>
      </c>
      <c r="K140" s="550" t="s">
        <v>6621</v>
      </c>
    </row>
    <row r="141" spans="1:11" ht="31.5" x14ac:dyDescent="0.25">
      <c r="A141" s="245">
        <v>18</v>
      </c>
      <c r="B141" s="576" t="s">
        <v>6622</v>
      </c>
      <c r="C141" s="62" t="s">
        <v>4794</v>
      </c>
      <c r="D141" s="408">
        <v>2.48</v>
      </c>
      <c r="E141" s="409"/>
      <c r="F141" s="410">
        <v>1</v>
      </c>
      <c r="G141" s="411"/>
      <c r="H141" s="410">
        <v>1</v>
      </c>
      <c r="I141" s="412">
        <v>250</v>
      </c>
      <c r="J141" s="244" t="s">
        <v>6618</v>
      </c>
      <c r="K141" s="550" t="s">
        <v>6623</v>
      </c>
    </row>
    <row r="142" spans="1:11" ht="31.5" x14ac:dyDescent="0.25">
      <c r="A142" s="245">
        <v>19</v>
      </c>
      <c r="B142" s="576" t="s">
        <v>6624</v>
      </c>
      <c r="C142" s="62" t="s">
        <v>4794</v>
      </c>
      <c r="D142" s="408">
        <v>4</v>
      </c>
      <c r="E142" s="409"/>
      <c r="F142" s="410">
        <v>1</v>
      </c>
      <c r="G142" s="411"/>
      <c r="H142" s="410">
        <v>1</v>
      </c>
      <c r="I142" s="412">
        <v>250</v>
      </c>
      <c r="J142" s="244" t="s">
        <v>6618</v>
      </c>
      <c r="K142" s="550" t="s">
        <v>266</v>
      </c>
    </row>
    <row r="143" spans="1:11" ht="31.5" x14ac:dyDescent="0.25">
      <c r="A143" s="245">
        <v>20</v>
      </c>
      <c r="B143" s="576" t="s">
        <v>6625</v>
      </c>
      <c r="C143" s="62" t="s">
        <v>4794</v>
      </c>
      <c r="D143" s="408">
        <v>13.8</v>
      </c>
      <c r="E143" s="409"/>
      <c r="F143" s="410">
        <v>1</v>
      </c>
      <c r="G143" s="411"/>
      <c r="H143" s="410">
        <v>1</v>
      </c>
      <c r="I143" s="412">
        <v>200</v>
      </c>
      <c r="J143" s="244" t="s">
        <v>6618</v>
      </c>
      <c r="K143" s="550" t="s">
        <v>6626</v>
      </c>
    </row>
    <row r="144" spans="1:11" ht="15.75" x14ac:dyDescent="0.25">
      <c r="A144" s="402" t="s">
        <v>51</v>
      </c>
      <c r="B144" s="575" t="s">
        <v>883</v>
      </c>
      <c r="C144" s="62"/>
      <c r="D144" s="413"/>
      <c r="E144" s="404"/>
      <c r="F144" s="405"/>
      <c r="G144" s="193"/>
      <c r="H144" s="62"/>
      <c r="I144" s="414"/>
      <c r="J144" s="415"/>
      <c r="K144" s="600"/>
    </row>
    <row r="145" spans="1:11" ht="31.5" x14ac:dyDescent="0.25">
      <c r="A145" s="416">
        <v>21</v>
      </c>
      <c r="B145" s="576" t="s">
        <v>6627</v>
      </c>
      <c r="C145" s="62" t="s">
        <v>4795</v>
      </c>
      <c r="D145" s="417">
        <v>55.77</v>
      </c>
      <c r="E145" s="409"/>
      <c r="F145" s="418">
        <v>2</v>
      </c>
      <c r="G145" s="411"/>
      <c r="H145" s="418">
        <v>2</v>
      </c>
      <c r="I145" s="412" t="s">
        <v>6615</v>
      </c>
      <c r="J145" s="244" t="s">
        <v>5307</v>
      </c>
      <c r="K145" s="374" t="s">
        <v>6329</v>
      </c>
    </row>
    <row r="146" spans="1:11" ht="31.5" x14ac:dyDescent="0.25">
      <c r="A146" s="416">
        <v>22</v>
      </c>
      <c r="B146" s="576" t="s">
        <v>6628</v>
      </c>
      <c r="C146" s="62" t="s">
        <v>4795</v>
      </c>
      <c r="D146" s="419">
        <v>44.230000000000004</v>
      </c>
      <c r="E146" s="409"/>
      <c r="F146" s="418">
        <v>1</v>
      </c>
      <c r="G146" s="411"/>
      <c r="H146" s="418">
        <v>1</v>
      </c>
      <c r="I146" s="412">
        <v>1000</v>
      </c>
      <c r="J146" s="244" t="s">
        <v>5307</v>
      </c>
      <c r="K146" s="374" t="s">
        <v>6329</v>
      </c>
    </row>
    <row r="147" spans="1:11" ht="15.75" x14ac:dyDescent="0.25">
      <c r="A147" s="402" t="s">
        <v>114</v>
      </c>
      <c r="B147" s="575" t="s">
        <v>6938</v>
      </c>
      <c r="C147" s="62"/>
      <c r="D147" s="420"/>
      <c r="E147" s="404"/>
      <c r="F147" s="405"/>
      <c r="G147" s="193"/>
      <c r="H147" s="62"/>
      <c r="I147" s="414"/>
      <c r="J147" s="415"/>
      <c r="K147" s="600"/>
    </row>
    <row r="148" spans="1:11" ht="31.5" x14ac:dyDescent="0.25">
      <c r="A148" s="416">
        <v>23</v>
      </c>
      <c r="B148" s="576" t="s">
        <v>6629</v>
      </c>
      <c r="C148" s="62" t="s">
        <v>5014</v>
      </c>
      <c r="D148" s="408">
        <v>13.1</v>
      </c>
      <c r="E148" s="409"/>
      <c r="F148" s="418">
        <v>2</v>
      </c>
      <c r="G148" s="411"/>
      <c r="H148" s="418">
        <v>2</v>
      </c>
      <c r="I148" s="412">
        <v>1000</v>
      </c>
      <c r="J148" s="244" t="s">
        <v>5307</v>
      </c>
      <c r="K148" s="550" t="s">
        <v>5042</v>
      </c>
    </row>
    <row r="149" spans="1:11" ht="31.5" x14ac:dyDescent="0.25">
      <c r="A149" s="416">
        <v>24</v>
      </c>
      <c r="B149" s="576" t="s">
        <v>6630</v>
      </c>
      <c r="C149" s="62" t="s">
        <v>5014</v>
      </c>
      <c r="D149" s="421" t="s">
        <v>6310</v>
      </c>
      <c r="E149" s="409"/>
      <c r="F149" s="418">
        <v>1</v>
      </c>
      <c r="G149" s="411"/>
      <c r="H149" s="418">
        <v>1</v>
      </c>
      <c r="I149" s="412">
        <v>250</v>
      </c>
      <c r="J149" s="244" t="s">
        <v>5345</v>
      </c>
      <c r="K149" s="550" t="s">
        <v>5042</v>
      </c>
    </row>
    <row r="150" spans="1:11" ht="31.5" x14ac:dyDescent="0.25">
      <c r="A150" s="416">
        <v>25</v>
      </c>
      <c r="B150" s="576" t="s">
        <v>6631</v>
      </c>
      <c r="C150" s="62" t="s">
        <v>5014</v>
      </c>
      <c r="D150" s="408">
        <v>27.700000000000003</v>
      </c>
      <c r="E150" s="409"/>
      <c r="F150" s="418">
        <v>1</v>
      </c>
      <c r="G150" s="411"/>
      <c r="H150" s="418">
        <v>1</v>
      </c>
      <c r="I150" s="412">
        <v>800</v>
      </c>
      <c r="J150" s="244" t="s">
        <v>5307</v>
      </c>
      <c r="K150" s="550" t="s">
        <v>5042</v>
      </c>
    </row>
    <row r="151" spans="1:11" ht="31.5" x14ac:dyDescent="0.25">
      <c r="A151" s="416">
        <v>26</v>
      </c>
      <c r="B151" s="576" t="s">
        <v>6632</v>
      </c>
      <c r="C151" s="62" t="s">
        <v>5014</v>
      </c>
      <c r="D151" s="408">
        <v>116.23</v>
      </c>
      <c r="E151" s="409"/>
      <c r="F151" s="418">
        <v>2</v>
      </c>
      <c r="G151" s="411"/>
      <c r="H151" s="418">
        <v>2</v>
      </c>
      <c r="I151" s="412" t="s">
        <v>6904</v>
      </c>
      <c r="J151" s="244" t="s">
        <v>7558</v>
      </c>
      <c r="K151" s="550" t="s">
        <v>5042</v>
      </c>
    </row>
    <row r="152" spans="1:11" ht="31.5" x14ac:dyDescent="0.25">
      <c r="A152" s="416">
        <v>27</v>
      </c>
      <c r="B152" s="576" t="s">
        <v>7526</v>
      </c>
      <c r="C152" s="62" t="s">
        <v>5014</v>
      </c>
      <c r="D152" s="408">
        <v>118.2</v>
      </c>
      <c r="E152" s="409"/>
      <c r="F152" s="418">
        <v>2</v>
      </c>
      <c r="G152" s="411"/>
      <c r="H152" s="418">
        <v>2</v>
      </c>
      <c r="I152" s="412" t="s">
        <v>6615</v>
      </c>
      <c r="J152" s="244" t="s">
        <v>7558</v>
      </c>
      <c r="K152" s="550" t="s">
        <v>71</v>
      </c>
    </row>
    <row r="153" spans="1:11" s="264" customFormat="1" ht="63" x14ac:dyDescent="0.25">
      <c r="A153" s="880">
        <v>28</v>
      </c>
      <c r="B153" s="881" t="s">
        <v>6633</v>
      </c>
      <c r="C153" s="263" t="s">
        <v>5014</v>
      </c>
      <c r="D153" s="408">
        <v>8.7800000000000011</v>
      </c>
      <c r="E153" s="882"/>
      <c r="F153" s="883">
        <v>1</v>
      </c>
      <c r="G153" s="394"/>
      <c r="H153" s="883">
        <v>1</v>
      </c>
      <c r="I153" s="422">
        <v>290</v>
      </c>
      <c r="J153" s="397" t="s">
        <v>7527</v>
      </c>
      <c r="K153" s="902" t="s">
        <v>7559</v>
      </c>
    </row>
    <row r="154" spans="1:11" ht="31.5" x14ac:dyDescent="0.25">
      <c r="A154" s="416">
        <v>29</v>
      </c>
      <c r="B154" s="576" t="s">
        <v>6634</v>
      </c>
      <c r="C154" s="62" t="s">
        <v>5014</v>
      </c>
      <c r="D154" s="408">
        <v>9.1999999999999993</v>
      </c>
      <c r="E154" s="409"/>
      <c r="F154" s="418">
        <v>1</v>
      </c>
      <c r="G154" s="411"/>
      <c r="H154" s="418">
        <v>1</v>
      </c>
      <c r="I154" s="412">
        <v>200</v>
      </c>
      <c r="J154" s="244" t="s">
        <v>5349</v>
      </c>
      <c r="K154" s="550" t="s">
        <v>5042</v>
      </c>
    </row>
    <row r="155" spans="1:11" ht="63" x14ac:dyDescent="0.25">
      <c r="A155" s="416">
        <v>30</v>
      </c>
      <c r="B155" s="576" t="s">
        <v>7560</v>
      </c>
      <c r="C155" s="133" t="s">
        <v>5014</v>
      </c>
      <c r="D155" s="408">
        <v>9.82</v>
      </c>
      <c r="E155" s="409"/>
      <c r="F155" s="418">
        <v>1</v>
      </c>
      <c r="G155" s="452"/>
      <c r="H155" s="418">
        <v>1</v>
      </c>
      <c r="I155" s="443"/>
      <c r="J155" s="397" t="s">
        <v>7527</v>
      </c>
      <c r="K155" s="902" t="s">
        <v>7559</v>
      </c>
    </row>
    <row r="156" spans="1:11" ht="15.75" x14ac:dyDescent="0.25">
      <c r="A156" s="402" t="s">
        <v>94</v>
      </c>
      <c r="B156" s="575" t="s">
        <v>882</v>
      </c>
      <c r="C156" s="62"/>
      <c r="D156" s="420"/>
      <c r="E156" s="404"/>
      <c r="F156" s="405"/>
      <c r="G156" s="193"/>
      <c r="H156" s="62"/>
      <c r="I156" s="414"/>
      <c r="J156" s="415"/>
      <c r="K156" s="600"/>
    </row>
    <row r="157" spans="1:11" ht="31.5" x14ac:dyDescent="0.25">
      <c r="A157" s="416">
        <v>31</v>
      </c>
      <c r="B157" s="576" t="s">
        <v>6635</v>
      </c>
      <c r="C157" s="62" t="s">
        <v>6636</v>
      </c>
      <c r="D157" s="408">
        <v>24</v>
      </c>
      <c r="E157" s="409"/>
      <c r="F157" s="418">
        <v>2</v>
      </c>
      <c r="G157" s="411"/>
      <c r="H157" s="418">
        <v>2</v>
      </c>
      <c r="I157" s="412" t="s">
        <v>7561</v>
      </c>
      <c r="J157" s="244" t="s">
        <v>7562</v>
      </c>
      <c r="K157" s="550" t="s">
        <v>5042</v>
      </c>
    </row>
    <row r="158" spans="1:11" ht="15.75" x14ac:dyDescent="0.25">
      <c r="A158" s="402" t="s">
        <v>203</v>
      </c>
      <c r="B158" s="575" t="s">
        <v>6939</v>
      </c>
      <c r="C158" s="62"/>
      <c r="D158" s="420"/>
      <c r="E158" s="404"/>
      <c r="F158" s="405"/>
      <c r="G158" s="193"/>
      <c r="H158" s="62"/>
      <c r="I158" s="414"/>
      <c r="J158" s="415"/>
      <c r="K158" s="600"/>
    </row>
    <row r="159" spans="1:11" ht="63" x14ac:dyDescent="0.25">
      <c r="A159" s="416">
        <v>32</v>
      </c>
      <c r="B159" s="576" t="s">
        <v>6638</v>
      </c>
      <c r="C159" s="62" t="s">
        <v>879</v>
      </c>
      <c r="D159" s="421">
        <v>339</v>
      </c>
      <c r="E159" s="409">
        <v>219</v>
      </c>
      <c r="F159" s="418">
        <v>6</v>
      </c>
      <c r="G159" s="411">
        <v>4</v>
      </c>
      <c r="H159" s="418">
        <v>6</v>
      </c>
      <c r="I159" s="412" t="s">
        <v>6639</v>
      </c>
      <c r="J159" s="244" t="s">
        <v>6640</v>
      </c>
      <c r="K159" s="550" t="s">
        <v>6329</v>
      </c>
    </row>
    <row r="160" spans="1:11" ht="31.5" x14ac:dyDescent="0.25">
      <c r="A160" s="416">
        <v>33</v>
      </c>
      <c r="B160" s="576" t="s">
        <v>6641</v>
      </c>
      <c r="C160" s="62" t="s">
        <v>879</v>
      </c>
      <c r="D160" s="408">
        <v>34.799999999999997</v>
      </c>
      <c r="E160" s="409"/>
      <c r="F160" s="418">
        <v>3</v>
      </c>
      <c r="G160" s="411"/>
      <c r="H160" s="418">
        <v>3</v>
      </c>
      <c r="I160" s="412">
        <v>800</v>
      </c>
      <c r="J160" s="244" t="s">
        <v>5307</v>
      </c>
      <c r="K160" s="550" t="s">
        <v>71</v>
      </c>
    </row>
    <row r="161" spans="1:11" ht="31.5" x14ac:dyDescent="0.25">
      <c r="A161" s="416">
        <v>34</v>
      </c>
      <c r="B161" s="576" t="s">
        <v>6642</v>
      </c>
      <c r="C161" s="62" t="s">
        <v>879</v>
      </c>
      <c r="D161" s="408">
        <v>73</v>
      </c>
      <c r="E161" s="409"/>
      <c r="F161" s="418">
        <v>2</v>
      </c>
      <c r="G161" s="411"/>
      <c r="H161" s="418">
        <v>2</v>
      </c>
      <c r="I161" s="412">
        <v>1000</v>
      </c>
      <c r="J161" s="244" t="s">
        <v>5307</v>
      </c>
      <c r="K161" s="550" t="s">
        <v>71</v>
      </c>
    </row>
    <row r="162" spans="1:11" ht="15.75" x14ac:dyDescent="0.25">
      <c r="A162" s="402" t="s">
        <v>777</v>
      </c>
      <c r="B162" s="577" t="s">
        <v>881</v>
      </c>
      <c r="C162" s="62"/>
      <c r="D162" s="403"/>
      <c r="E162" s="404"/>
      <c r="F162" s="405">
        <f>SUM(F163:F169)</f>
        <v>7</v>
      </c>
      <c r="G162" s="193"/>
      <c r="H162" s="62"/>
      <c r="I162" s="412"/>
      <c r="J162" s="424"/>
      <c r="K162" s="601"/>
    </row>
    <row r="163" spans="1:11" ht="31.5" x14ac:dyDescent="0.25">
      <c r="A163" s="416">
        <v>35</v>
      </c>
      <c r="B163" s="579" t="s">
        <v>6643</v>
      </c>
      <c r="C163" s="62" t="s">
        <v>258</v>
      </c>
      <c r="D163" s="408">
        <v>9.15</v>
      </c>
      <c r="E163" s="409"/>
      <c r="F163" s="425">
        <v>1</v>
      </c>
      <c r="G163" s="411"/>
      <c r="H163" s="425">
        <v>1</v>
      </c>
      <c r="I163" s="412">
        <v>270</v>
      </c>
      <c r="J163" s="244" t="s">
        <v>5348</v>
      </c>
      <c r="K163" s="550" t="s">
        <v>61</v>
      </c>
    </row>
    <row r="164" spans="1:11" ht="31.5" x14ac:dyDescent="0.25">
      <c r="A164" s="416">
        <v>36</v>
      </c>
      <c r="B164" s="579" t="s">
        <v>6644</v>
      </c>
      <c r="C164" s="62" t="s">
        <v>258</v>
      </c>
      <c r="D164" s="408">
        <v>29.41</v>
      </c>
      <c r="E164" s="409"/>
      <c r="F164" s="425">
        <v>1</v>
      </c>
      <c r="G164" s="411"/>
      <c r="H164" s="425">
        <v>1</v>
      </c>
      <c r="I164" s="412">
        <v>600</v>
      </c>
      <c r="J164" s="244" t="s">
        <v>5347</v>
      </c>
      <c r="K164" s="550" t="s">
        <v>61</v>
      </c>
    </row>
    <row r="165" spans="1:11" ht="31.5" x14ac:dyDescent="0.25">
      <c r="A165" s="416">
        <v>37</v>
      </c>
      <c r="B165" s="579" t="s">
        <v>6645</v>
      </c>
      <c r="C165" s="62" t="s">
        <v>258</v>
      </c>
      <c r="D165" s="408">
        <v>11</v>
      </c>
      <c r="E165" s="409"/>
      <c r="F165" s="425">
        <v>1</v>
      </c>
      <c r="G165" s="411"/>
      <c r="H165" s="425">
        <v>1</v>
      </c>
      <c r="I165" s="412">
        <v>1000</v>
      </c>
      <c r="J165" s="244" t="s">
        <v>5347</v>
      </c>
      <c r="K165" s="550" t="s">
        <v>6333</v>
      </c>
    </row>
    <row r="166" spans="1:11" ht="31.5" x14ac:dyDescent="0.25">
      <c r="A166" s="416">
        <v>38</v>
      </c>
      <c r="B166" s="579" t="s">
        <v>6646</v>
      </c>
      <c r="C166" s="62" t="s">
        <v>258</v>
      </c>
      <c r="D166" s="408">
        <v>8.5399999999999991</v>
      </c>
      <c r="E166" s="409"/>
      <c r="F166" s="425">
        <v>1</v>
      </c>
      <c r="G166" s="411"/>
      <c r="H166" s="425">
        <v>1</v>
      </c>
      <c r="I166" s="412">
        <v>800</v>
      </c>
      <c r="J166" s="244" t="s">
        <v>5307</v>
      </c>
      <c r="K166" s="550" t="s">
        <v>61</v>
      </c>
    </row>
    <row r="167" spans="1:11" ht="31.5" x14ac:dyDescent="0.25">
      <c r="A167" s="416">
        <v>39</v>
      </c>
      <c r="B167" s="579" t="s">
        <v>5350</v>
      </c>
      <c r="C167" s="62" t="s">
        <v>258</v>
      </c>
      <c r="D167" s="408">
        <v>9.5</v>
      </c>
      <c r="E167" s="409"/>
      <c r="F167" s="425">
        <v>1</v>
      </c>
      <c r="G167" s="411"/>
      <c r="H167" s="425">
        <v>1</v>
      </c>
      <c r="I167" s="412">
        <v>800</v>
      </c>
      <c r="J167" s="244" t="s">
        <v>5307</v>
      </c>
      <c r="K167" s="550" t="s">
        <v>61</v>
      </c>
    </row>
    <row r="168" spans="1:11" ht="31.5" x14ac:dyDescent="0.25">
      <c r="A168" s="416">
        <v>40</v>
      </c>
      <c r="B168" s="579" t="s">
        <v>6647</v>
      </c>
      <c r="C168" s="62" t="s">
        <v>258</v>
      </c>
      <c r="D168" s="408">
        <v>6.19</v>
      </c>
      <c r="E168" s="409"/>
      <c r="F168" s="425">
        <v>1</v>
      </c>
      <c r="G168" s="411"/>
      <c r="H168" s="425">
        <v>1</v>
      </c>
      <c r="I168" s="412">
        <v>270</v>
      </c>
      <c r="J168" s="244" t="s">
        <v>6618</v>
      </c>
      <c r="K168" s="550" t="s">
        <v>6219</v>
      </c>
    </row>
    <row r="169" spans="1:11" ht="31.5" x14ac:dyDescent="0.25">
      <c r="A169" s="416">
        <v>41</v>
      </c>
      <c r="B169" s="579" t="s">
        <v>6648</v>
      </c>
      <c r="C169" s="62" t="s">
        <v>258</v>
      </c>
      <c r="D169" s="408">
        <v>17.559999999999999</v>
      </c>
      <c r="E169" s="409"/>
      <c r="F169" s="425">
        <v>1</v>
      </c>
      <c r="G169" s="411"/>
      <c r="H169" s="425">
        <v>1</v>
      </c>
      <c r="I169" s="412">
        <v>800</v>
      </c>
      <c r="J169" s="244" t="s">
        <v>5307</v>
      </c>
      <c r="K169" s="550" t="s">
        <v>61</v>
      </c>
    </row>
    <row r="170" spans="1:11" ht="15.75" x14ac:dyDescent="0.25">
      <c r="A170" s="402" t="s">
        <v>778</v>
      </c>
      <c r="B170" s="577" t="s">
        <v>62</v>
      </c>
      <c r="C170" s="62"/>
      <c r="D170" s="426"/>
      <c r="E170" s="427"/>
      <c r="F170" s="405">
        <f>+SUM(F171:F179)</f>
        <v>11</v>
      </c>
      <c r="G170" s="193"/>
      <c r="H170" s="62"/>
      <c r="I170" s="428"/>
      <c r="J170" s="424"/>
      <c r="K170" s="601"/>
    </row>
    <row r="171" spans="1:11" ht="31.5" x14ac:dyDescent="0.25">
      <c r="A171" s="416">
        <v>42</v>
      </c>
      <c r="B171" s="579" t="s">
        <v>6649</v>
      </c>
      <c r="C171" s="62" t="s">
        <v>776</v>
      </c>
      <c r="D171" s="408">
        <v>7.51</v>
      </c>
      <c r="E171" s="409"/>
      <c r="F171" s="425">
        <v>1</v>
      </c>
      <c r="G171" s="411"/>
      <c r="H171" s="425">
        <v>1</v>
      </c>
      <c r="I171" s="412">
        <v>1000</v>
      </c>
      <c r="J171" s="244" t="s">
        <v>5307</v>
      </c>
      <c r="K171" s="550" t="s">
        <v>6936</v>
      </c>
    </row>
    <row r="172" spans="1:11" ht="31.5" x14ac:dyDescent="0.25">
      <c r="A172" s="416">
        <v>43</v>
      </c>
      <c r="B172" s="579" t="s">
        <v>6650</v>
      </c>
      <c r="C172" s="62" t="s">
        <v>776</v>
      </c>
      <c r="D172" s="408">
        <v>15.08</v>
      </c>
      <c r="E172" s="409"/>
      <c r="F172" s="425">
        <v>1</v>
      </c>
      <c r="G172" s="411"/>
      <c r="H172" s="425">
        <v>1</v>
      </c>
      <c r="I172" s="412">
        <v>800</v>
      </c>
      <c r="J172" s="244" t="s">
        <v>5326</v>
      </c>
      <c r="K172" s="546" t="s">
        <v>6651</v>
      </c>
    </row>
    <row r="173" spans="1:11" ht="31.5" x14ac:dyDescent="0.25">
      <c r="A173" s="416">
        <v>44</v>
      </c>
      <c r="B173" s="579" t="s">
        <v>6652</v>
      </c>
      <c r="C173" s="62" t="s">
        <v>776</v>
      </c>
      <c r="D173" s="408">
        <v>5.31</v>
      </c>
      <c r="E173" s="409"/>
      <c r="F173" s="425">
        <v>1</v>
      </c>
      <c r="G173" s="411"/>
      <c r="H173" s="425">
        <v>1</v>
      </c>
      <c r="I173" s="412">
        <v>270</v>
      </c>
      <c r="J173" s="244" t="s">
        <v>5345</v>
      </c>
      <c r="K173" s="550" t="s">
        <v>61</v>
      </c>
    </row>
    <row r="174" spans="1:11" ht="31.5" x14ac:dyDescent="0.25">
      <c r="A174" s="416">
        <v>45</v>
      </c>
      <c r="B174" s="579" t="s">
        <v>6653</v>
      </c>
      <c r="C174" s="62" t="s">
        <v>776</v>
      </c>
      <c r="D174" s="421" t="s">
        <v>6654</v>
      </c>
      <c r="E174" s="409"/>
      <c r="F174" s="425">
        <v>1</v>
      </c>
      <c r="G174" s="411"/>
      <c r="H174" s="425">
        <v>1</v>
      </c>
      <c r="I174" s="412">
        <v>270</v>
      </c>
      <c r="J174" s="244" t="s">
        <v>5347</v>
      </c>
      <c r="K174" s="550" t="s">
        <v>6655</v>
      </c>
    </row>
    <row r="175" spans="1:11" ht="63" x14ac:dyDescent="0.25">
      <c r="A175" s="416">
        <v>46</v>
      </c>
      <c r="B175" s="579" t="s">
        <v>6656</v>
      </c>
      <c r="C175" s="62" t="s">
        <v>776</v>
      </c>
      <c r="D175" s="421">
        <v>113.6</v>
      </c>
      <c r="E175" s="409"/>
      <c r="F175" s="425">
        <v>3</v>
      </c>
      <c r="G175" s="411"/>
      <c r="H175" s="425">
        <v>3</v>
      </c>
      <c r="I175" s="412" t="s">
        <v>6657</v>
      </c>
      <c r="J175" s="244" t="s">
        <v>6658</v>
      </c>
      <c r="K175" s="550" t="s">
        <v>6935</v>
      </c>
    </row>
    <row r="176" spans="1:11" ht="31.5" x14ac:dyDescent="0.25">
      <c r="A176" s="416">
        <v>47</v>
      </c>
      <c r="B176" s="579" t="s">
        <v>6659</v>
      </c>
      <c r="C176" s="62" t="s">
        <v>776</v>
      </c>
      <c r="D176" s="408">
        <v>8.43</v>
      </c>
      <c r="E176" s="409"/>
      <c r="F176" s="425">
        <v>1</v>
      </c>
      <c r="G176" s="411"/>
      <c r="H176" s="425">
        <v>1</v>
      </c>
      <c r="I176" s="412">
        <v>270</v>
      </c>
      <c r="J176" s="244" t="s">
        <v>5348</v>
      </c>
      <c r="K176" s="550" t="s">
        <v>6660</v>
      </c>
    </row>
    <row r="177" spans="1:11" ht="31.5" x14ac:dyDescent="0.25">
      <c r="A177" s="416">
        <v>48</v>
      </c>
      <c r="B177" s="579" t="s">
        <v>6661</v>
      </c>
      <c r="C177" s="62" t="s">
        <v>776</v>
      </c>
      <c r="D177" s="408">
        <v>19.52</v>
      </c>
      <c r="E177" s="409"/>
      <c r="F177" s="425">
        <v>1</v>
      </c>
      <c r="G177" s="411"/>
      <c r="H177" s="425">
        <v>1</v>
      </c>
      <c r="I177" s="412">
        <v>600</v>
      </c>
      <c r="J177" s="244" t="s">
        <v>5348</v>
      </c>
      <c r="K177" s="550" t="s">
        <v>1603</v>
      </c>
    </row>
    <row r="178" spans="1:11" ht="31.5" x14ac:dyDescent="0.25">
      <c r="A178" s="416">
        <v>49</v>
      </c>
      <c r="B178" s="579" t="s">
        <v>6662</v>
      </c>
      <c r="C178" s="62" t="s">
        <v>776</v>
      </c>
      <c r="D178" s="408">
        <v>14.540000000000001</v>
      </c>
      <c r="E178" s="409"/>
      <c r="F178" s="425">
        <v>1</v>
      </c>
      <c r="G178" s="411"/>
      <c r="H178" s="425">
        <v>1</v>
      </c>
      <c r="I178" s="412">
        <v>600</v>
      </c>
      <c r="J178" s="244" t="s">
        <v>5348</v>
      </c>
      <c r="K178" s="550" t="s">
        <v>6663</v>
      </c>
    </row>
    <row r="179" spans="1:11" ht="31.5" x14ac:dyDescent="0.25">
      <c r="A179" s="416">
        <v>50</v>
      </c>
      <c r="B179" s="579" t="s">
        <v>6664</v>
      </c>
      <c r="C179" s="62" t="s">
        <v>776</v>
      </c>
      <c r="D179" s="408">
        <v>14.62</v>
      </c>
      <c r="E179" s="409"/>
      <c r="F179" s="425">
        <v>1</v>
      </c>
      <c r="G179" s="411"/>
      <c r="H179" s="425">
        <v>1</v>
      </c>
      <c r="I179" s="412">
        <v>700</v>
      </c>
      <c r="J179" s="244" t="s">
        <v>5312</v>
      </c>
      <c r="K179" s="550" t="s">
        <v>61</v>
      </c>
    </row>
    <row r="180" spans="1:11" ht="15.75" x14ac:dyDescent="0.25">
      <c r="A180" s="402" t="s">
        <v>780</v>
      </c>
      <c r="B180" s="577" t="s">
        <v>884</v>
      </c>
      <c r="C180" s="62"/>
      <c r="D180" s="403"/>
      <c r="E180" s="404"/>
      <c r="F180" s="405"/>
      <c r="G180" s="193"/>
      <c r="H180" s="62"/>
      <c r="I180" s="414"/>
      <c r="J180" s="407"/>
      <c r="K180" s="599"/>
    </row>
    <row r="181" spans="1:11" ht="31.5" x14ac:dyDescent="0.25">
      <c r="A181" s="416">
        <v>51</v>
      </c>
      <c r="B181" s="579" t="s">
        <v>7528</v>
      </c>
      <c r="C181" s="62" t="s">
        <v>4786</v>
      </c>
      <c r="D181" s="408">
        <v>14.2</v>
      </c>
      <c r="E181" s="409"/>
      <c r="F181" s="418">
        <v>1</v>
      </c>
      <c r="G181" s="411"/>
      <c r="H181" s="418">
        <v>1</v>
      </c>
      <c r="I181" s="412">
        <v>270</v>
      </c>
      <c r="J181" s="244" t="s">
        <v>5347</v>
      </c>
      <c r="K181" s="550" t="s">
        <v>6665</v>
      </c>
    </row>
    <row r="182" spans="1:11" ht="15.75" x14ac:dyDescent="0.25">
      <c r="A182" s="402" t="s">
        <v>781</v>
      </c>
      <c r="B182" s="580" t="s">
        <v>6940</v>
      </c>
      <c r="C182" s="62"/>
      <c r="D182" s="420"/>
      <c r="E182" s="404"/>
      <c r="F182" s="405"/>
      <c r="G182" s="193"/>
      <c r="H182" s="62"/>
      <c r="I182" s="414"/>
      <c r="J182" s="415"/>
      <c r="K182" s="600"/>
    </row>
    <row r="183" spans="1:11" ht="31.5" x14ac:dyDescent="0.25">
      <c r="A183" s="416">
        <v>52</v>
      </c>
      <c r="B183" s="581" t="s">
        <v>6666</v>
      </c>
      <c r="C183" s="62" t="s">
        <v>989</v>
      </c>
      <c r="D183" s="408">
        <v>26.37</v>
      </c>
      <c r="E183" s="409"/>
      <c r="F183" s="418">
        <v>1</v>
      </c>
      <c r="G183" s="411"/>
      <c r="H183" s="418">
        <v>1</v>
      </c>
      <c r="I183" s="412">
        <v>800</v>
      </c>
      <c r="J183" s="244" t="s">
        <v>5307</v>
      </c>
      <c r="K183" s="374" t="s">
        <v>6329</v>
      </c>
    </row>
    <row r="184" spans="1:11" ht="31.5" x14ac:dyDescent="0.25">
      <c r="A184" s="416">
        <v>53</v>
      </c>
      <c r="B184" s="581" t="s">
        <v>6667</v>
      </c>
      <c r="C184" s="62" t="s">
        <v>989</v>
      </c>
      <c r="D184" s="408">
        <v>61.8</v>
      </c>
      <c r="E184" s="409"/>
      <c r="F184" s="418">
        <v>1</v>
      </c>
      <c r="G184" s="411"/>
      <c r="H184" s="418">
        <v>1</v>
      </c>
      <c r="I184" s="412">
        <v>800</v>
      </c>
      <c r="J184" s="244" t="s">
        <v>5307</v>
      </c>
      <c r="K184" s="374" t="s">
        <v>6329</v>
      </c>
    </row>
    <row r="185" spans="1:11" ht="31.5" x14ac:dyDescent="0.25">
      <c r="A185" s="416">
        <v>54</v>
      </c>
      <c r="B185" s="581" t="s">
        <v>6944</v>
      </c>
      <c r="C185" s="62" t="s">
        <v>989</v>
      </c>
      <c r="D185" s="408">
        <v>17</v>
      </c>
      <c r="E185" s="409"/>
      <c r="F185" s="418">
        <v>1</v>
      </c>
      <c r="G185" s="411"/>
      <c r="H185" s="418">
        <v>1</v>
      </c>
      <c r="I185" s="412">
        <v>270</v>
      </c>
      <c r="J185" s="244" t="s">
        <v>5349</v>
      </c>
      <c r="K185" s="550" t="s">
        <v>6937</v>
      </c>
    </row>
    <row r="186" spans="1:11" ht="15.75" x14ac:dyDescent="0.25">
      <c r="A186" s="71" t="s">
        <v>5342</v>
      </c>
      <c r="B186" s="582" t="s">
        <v>4420</v>
      </c>
      <c r="C186" s="194"/>
      <c r="D186" s="429"/>
      <c r="E186" s="430"/>
      <c r="F186" s="431"/>
      <c r="G186" s="195"/>
      <c r="H186" s="194"/>
      <c r="I186" s="432"/>
      <c r="J186" s="433"/>
      <c r="K186" s="602"/>
    </row>
    <row r="187" spans="1:11" ht="15.75" x14ac:dyDescent="0.25">
      <c r="A187" s="402" t="s">
        <v>7</v>
      </c>
      <c r="B187" s="577" t="s">
        <v>886</v>
      </c>
      <c r="C187" s="62"/>
      <c r="D187" s="434"/>
      <c r="E187" s="435"/>
      <c r="F187" s="436"/>
      <c r="G187" s="193"/>
      <c r="H187" s="62"/>
      <c r="I187" s="437"/>
      <c r="J187" s="404"/>
      <c r="K187" s="580"/>
    </row>
    <row r="188" spans="1:11" ht="31.5" x14ac:dyDescent="0.25">
      <c r="A188" s="245">
        <v>55</v>
      </c>
      <c r="B188" s="578" t="s">
        <v>6942</v>
      </c>
      <c r="C188" s="62" t="s">
        <v>76</v>
      </c>
      <c r="D188" s="438">
        <v>44</v>
      </c>
      <c r="E188" s="439"/>
      <c r="F188" s="440">
        <v>1</v>
      </c>
      <c r="G188" s="411"/>
      <c r="H188" s="440">
        <v>1</v>
      </c>
      <c r="I188" s="441">
        <v>1000</v>
      </c>
      <c r="J188" s="244" t="s">
        <v>5307</v>
      </c>
      <c r="K188" s="550" t="s">
        <v>6311</v>
      </c>
    </row>
    <row r="189" spans="1:11" ht="31.5" x14ac:dyDescent="0.25">
      <c r="A189" s="245">
        <v>56</v>
      </c>
      <c r="B189" s="578" t="s">
        <v>6668</v>
      </c>
      <c r="C189" s="62" t="s">
        <v>76</v>
      </c>
      <c r="D189" s="442">
        <v>24</v>
      </c>
      <c r="E189" s="439"/>
      <c r="F189" s="440">
        <v>1</v>
      </c>
      <c r="G189" s="411"/>
      <c r="H189" s="440">
        <v>1</v>
      </c>
      <c r="I189" s="443">
        <v>1200</v>
      </c>
      <c r="J189" s="244" t="s">
        <v>5307</v>
      </c>
      <c r="K189" s="550" t="s">
        <v>6312</v>
      </c>
    </row>
    <row r="190" spans="1:11" ht="31.5" x14ac:dyDescent="0.25">
      <c r="A190" s="245">
        <v>57</v>
      </c>
      <c r="B190" s="578" t="s">
        <v>6669</v>
      </c>
      <c r="C190" s="62" t="s">
        <v>76</v>
      </c>
      <c r="D190" s="442">
        <v>53</v>
      </c>
      <c r="E190" s="439"/>
      <c r="F190" s="440">
        <v>1</v>
      </c>
      <c r="G190" s="411"/>
      <c r="H190" s="440">
        <v>1</v>
      </c>
      <c r="I190" s="443">
        <v>290</v>
      </c>
      <c r="J190" s="244" t="s">
        <v>5345</v>
      </c>
      <c r="K190" s="550" t="s">
        <v>6312</v>
      </c>
    </row>
    <row r="191" spans="1:11" ht="31.5" x14ac:dyDescent="0.25">
      <c r="A191" s="245">
        <v>58</v>
      </c>
      <c r="B191" s="578" t="s">
        <v>6670</v>
      </c>
      <c r="C191" s="62" t="s">
        <v>76</v>
      </c>
      <c r="D191" s="442">
        <v>49.4</v>
      </c>
      <c r="E191" s="435"/>
      <c r="F191" s="440">
        <v>1</v>
      </c>
      <c r="G191" s="411"/>
      <c r="H191" s="440">
        <v>1</v>
      </c>
      <c r="I191" s="443">
        <v>1000</v>
      </c>
      <c r="J191" s="244" t="s">
        <v>5307</v>
      </c>
      <c r="K191" s="550" t="s">
        <v>6312</v>
      </c>
    </row>
    <row r="192" spans="1:11" ht="31.5" x14ac:dyDescent="0.25">
      <c r="A192" s="245">
        <v>59</v>
      </c>
      <c r="B192" s="578" t="s">
        <v>6671</v>
      </c>
      <c r="C192" s="62" t="s">
        <v>76</v>
      </c>
      <c r="D192" s="442">
        <v>26.3</v>
      </c>
      <c r="E192" s="439"/>
      <c r="F192" s="440">
        <v>1</v>
      </c>
      <c r="G192" s="411"/>
      <c r="H192" s="444">
        <v>1</v>
      </c>
      <c r="I192" s="445">
        <v>600</v>
      </c>
      <c r="J192" s="244" t="s">
        <v>5344</v>
      </c>
      <c r="K192" s="550" t="s">
        <v>6313</v>
      </c>
    </row>
    <row r="193" spans="1:11" ht="31.5" x14ac:dyDescent="0.25">
      <c r="A193" s="245">
        <v>60</v>
      </c>
      <c r="B193" s="578" t="s">
        <v>6672</v>
      </c>
      <c r="C193" s="62" t="s">
        <v>76</v>
      </c>
      <c r="D193" s="442">
        <v>62.9</v>
      </c>
      <c r="E193" s="439"/>
      <c r="F193" s="440">
        <v>1</v>
      </c>
      <c r="G193" s="411"/>
      <c r="H193" s="440">
        <v>1</v>
      </c>
      <c r="I193" s="422">
        <v>1000</v>
      </c>
      <c r="J193" s="244" t="s">
        <v>5307</v>
      </c>
      <c r="K193" s="550" t="s">
        <v>6313</v>
      </c>
    </row>
    <row r="194" spans="1:11" ht="47.25" x14ac:dyDescent="0.25">
      <c r="A194" s="245">
        <v>61</v>
      </c>
      <c r="B194" s="578" t="s">
        <v>6673</v>
      </c>
      <c r="C194" s="62" t="s">
        <v>76</v>
      </c>
      <c r="D194" s="446">
        <v>118</v>
      </c>
      <c r="E194" s="873">
        <v>118</v>
      </c>
      <c r="F194" s="440">
        <v>2</v>
      </c>
      <c r="G194" s="411">
        <v>2</v>
      </c>
      <c r="H194" s="440">
        <v>1</v>
      </c>
      <c r="I194" s="905" t="s">
        <v>7563</v>
      </c>
      <c r="J194" s="244" t="s">
        <v>7564</v>
      </c>
      <c r="K194" s="374" t="s">
        <v>6329</v>
      </c>
    </row>
    <row r="195" spans="1:11" ht="15.75" x14ac:dyDescent="0.25">
      <c r="A195" s="402" t="s">
        <v>51</v>
      </c>
      <c r="B195" s="577" t="s">
        <v>887</v>
      </c>
      <c r="C195" s="62"/>
      <c r="D195" s="434"/>
      <c r="E195" s="435"/>
      <c r="F195" s="436"/>
      <c r="G195" s="193"/>
      <c r="H195" s="62"/>
      <c r="I195" s="447"/>
      <c r="J195" s="448"/>
      <c r="K195" s="603"/>
    </row>
    <row r="196" spans="1:11" ht="31.5" x14ac:dyDescent="0.25">
      <c r="A196" s="245">
        <v>62</v>
      </c>
      <c r="B196" s="579" t="s">
        <v>7529</v>
      </c>
      <c r="C196" s="62" t="s">
        <v>783</v>
      </c>
      <c r="D196" s="438">
        <v>10</v>
      </c>
      <c r="E196" s="439"/>
      <c r="F196" s="440">
        <v>1</v>
      </c>
      <c r="G196" s="411"/>
      <c r="H196" s="440">
        <v>1</v>
      </c>
      <c r="I196" s="445">
        <v>1000</v>
      </c>
      <c r="J196" s="244" t="s">
        <v>5307</v>
      </c>
      <c r="K196" s="550" t="s">
        <v>1215</v>
      </c>
    </row>
    <row r="197" spans="1:11" ht="31.5" x14ac:dyDescent="0.25">
      <c r="A197" s="245">
        <v>63</v>
      </c>
      <c r="B197" s="578" t="s">
        <v>6943</v>
      </c>
      <c r="C197" s="62" t="s">
        <v>783</v>
      </c>
      <c r="D197" s="438">
        <v>11.2</v>
      </c>
      <c r="E197" s="439"/>
      <c r="F197" s="440">
        <v>1</v>
      </c>
      <c r="G197" s="411"/>
      <c r="H197" s="440">
        <v>1</v>
      </c>
      <c r="I197" s="445">
        <v>290</v>
      </c>
      <c r="J197" s="244" t="s">
        <v>5345</v>
      </c>
      <c r="K197" s="550" t="s">
        <v>6674</v>
      </c>
    </row>
    <row r="198" spans="1:11" ht="31.5" x14ac:dyDescent="0.25">
      <c r="A198" s="957">
        <v>64</v>
      </c>
      <c r="B198" s="958" t="s">
        <v>7593</v>
      </c>
      <c r="C198" s="959" t="s">
        <v>783</v>
      </c>
      <c r="D198" s="960"/>
      <c r="E198" s="961"/>
      <c r="F198" s="962"/>
      <c r="G198" s="963"/>
      <c r="H198" s="962"/>
      <c r="I198" s="964"/>
      <c r="J198" s="965"/>
      <c r="K198" s="966" t="s">
        <v>90</v>
      </c>
    </row>
    <row r="199" spans="1:11" ht="15.75" x14ac:dyDescent="0.25">
      <c r="A199" s="402" t="s">
        <v>114</v>
      </c>
      <c r="B199" s="577" t="s">
        <v>6675</v>
      </c>
      <c r="C199" s="62"/>
      <c r="D199" s="434"/>
      <c r="E199" s="435"/>
      <c r="F199" s="436"/>
      <c r="G199" s="193"/>
      <c r="H199" s="62"/>
      <c r="I199" s="447"/>
      <c r="J199" s="448"/>
      <c r="K199" s="603"/>
    </row>
    <row r="200" spans="1:11" s="70" customFormat="1" ht="47.25" x14ac:dyDescent="0.25">
      <c r="A200" s="245">
        <v>65</v>
      </c>
      <c r="B200" s="578" t="s">
        <v>6676</v>
      </c>
      <c r="C200" s="62" t="s">
        <v>184</v>
      </c>
      <c r="D200" s="438">
        <v>31.1</v>
      </c>
      <c r="E200" s="439"/>
      <c r="F200" s="440">
        <v>1</v>
      </c>
      <c r="G200" s="411"/>
      <c r="H200" s="440">
        <v>1</v>
      </c>
      <c r="I200" s="445">
        <v>1000</v>
      </c>
      <c r="J200" s="244" t="s">
        <v>5307</v>
      </c>
      <c r="K200" s="550" t="s">
        <v>6314</v>
      </c>
    </row>
    <row r="201" spans="1:11" ht="31.5" x14ac:dyDescent="0.25">
      <c r="A201" s="245">
        <v>66</v>
      </c>
      <c r="B201" s="578" t="s">
        <v>6677</v>
      </c>
      <c r="C201" s="133" t="s">
        <v>184</v>
      </c>
      <c r="D201" s="438">
        <v>32.9</v>
      </c>
      <c r="E201" s="439"/>
      <c r="F201" s="440">
        <v>2</v>
      </c>
      <c r="G201" s="452"/>
      <c r="H201" s="440">
        <v>2</v>
      </c>
      <c r="I201" s="445">
        <v>700</v>
      </c>
      <c r="J201" s="244" t="s">
        <v>5312</v>
      </c>
      <c r="K201" s="550" t="s">
        <v>90</v>
      </c>
    </row>
    <row r="202" spans="1:11" ht="31.5" x14ac:dyDescent="0.25">
      <c r="A202" s="245">
        <v>67</v>
      </c>
      <c r="B202" s="578" t="s">
        <v>6678</v>
      </c>
      <c r="C202" s="62" t="s">
        <v>184</v>
      </c>
      <c r="D202" s="438">
        <v>59.3</v>
      </c>
      <c r="E202" s="439"/>
      <c r="F202" s="440">
        <v>2</v>
      </c>
      <c r="G202" s="411"/>
      <c r="H202" s="440">
        <v>2</v>
      </c>
      <c r="I202" s="905" t="s">
        <v>6733</v>
      </c>
      <c r="J202" s="244" t="s">
        <v>5307</v>
      </c>
      <c r="K202" s="550" t="s">
        <v>90</v>
      </c>
    </row>
    <row r="203" spans="1:11" ht="15.75" x14ac:dyDescent="0.25">
      <c r="A203" s="402" t="s">
        <v>94</v>
      </c>
      <c r="B203" s="577" t="s">
        <v>888</v>
      </c>
      <c r="C203" s="62"/>
      <c r="D203" s="434"/>
      <c r="E203" s="435"/>
      <c r="F203" s="436"/>
      <c r="G203" s="193"/>
      <c r="H203" s="62"/>
      <c r="I203" s="447"/>
      <c r="J203" s="448"/>
      <c r="K203" s="603"/>
    </row>
    <row r="204" spans="1:11" ht="31.5" x14ac:dyDescent="0.25">
      <c r="A204" s="245">
        <v>68</v>
      </c>
      <c r="B204" s="578" t="s">
        <v>7045</v>
      </c>
      <c r="C204" s="62" t="s">
        <v>5351</v>
      </c>
      <c r="D204" s="438">
        <v>8.6999999999999993</v>
      </c>
      <c r="E204" s="439"/>
      <c r="F204" s="440">
        <v>1</v>
      </c>
      <c r="G204" s="411"/>
      <c r="H204" s="440">
        <v>1</v>
      </c>
      <c r="I204" s="445">
        <v>700</v>
      </c>
      <c r="J204" s="244" t="s">
        <v>5312</v>
      </c>
      <c r="K204" s="550" t="s">
        <v>6679</v>
      </c>
    </row>
    <row r="205" spans="1:11" ht="31.5" x14ac:dyDescent="0.25">
      <c r="A205" s="848">
        <v>69</v>
      </c>
      <c r="B205" s="849" t="s">
        <v>6202</v>
      </c>
      <c r="C205" s="850" t="s">
        <v>5351</v>
      </c>
      <c r="D205" s="851">
        <v>43</v>
      </c>
      <c r="E205" s="852"/>
      <c r="F205" s="853">
        <v>1</v>
      </c>
      <c r="G205" s="854"/>
      <c r="H205" s="853">
        <v>1</v>
      </c>
      <c r="I205" s="855">
        <v>1000</v>
      </c>
      <c r="J205" s="856" t="s">
        <v>5307</v>
      </c>
      <c r="K205" s="856"/>
    </row>
    <row r="206" spans="1:11" ht="31.5" x14ac:dyDescent="0.25">
      <c r="A206" s="245">
        <v>70</v>
      </c>
      <c r="B206" s="578" t="s">
        <v>6680</v>
      </c>
      <c r="C206" s="62" t="s">
        <v>5351</v>
      </c>
      <c r="D206" s="438">
        <v>22.3</v>
      </c>
      <c r="E206" s="439"/>
      <c r="F206" s="440">
        <v>1</v>
      </c>
      <c r="G206" s="411"/>
      <c r="H206" s="440">
        <v>1</v>
      </c>
      <c r="I206" s="445">
        <v>700</v>
      </c>
      <c r="J206" s="244" t="s">
        <v>5312</v>
      </c>
      <c r="K206" s="550" t="s">
        <v>6315</v>
      </c>
    </row>
    <row r="207" spans="1:11" ht="15.75" x14ac:dyDescent="0.25">
      <c r="A207" s="402" t="s">
        <v>203</v>
      </c>
      <c r="B207" s="577" t="s">
        <v>5352</v>
      </c>
      <c r="C207" s="62"/>
      <c r="D207" s="434"/>
      <c r="E207" s="435"/>
      <c r="F207" s="436"/>
      <c r="G207" s="193"/>
      <c r="H207" s="62"/>
      <c r="I207" s="447"/>
      <c r="J207" s="448"/>
      <c r="K207" s="603"/>
    </row>
    <row r="208" spans="1:11" ht="31.5" x14ac:dyDescent="0.25">
      <c r="A208" s="245">
        <v>71</v>
      </c>
      <c r="B208" s="578" t="s">
        <v>6681</v>
      </c>
      <c r="C208" s="62" t="s">
        <v>5353</v>
      </c>
      <c r="D208" s="1020">
        <v>26.3</v>
      </c>
      <c r="E208" s="1021"/>
      <c r="F208" s="440">
        <v>2</v>
      </c>
      <c r="G208" s="411">
        <v>2</v>
      </c>
      <c r="H208" s="440">
        <v>2</v>
      </c>
      <c r="I208" s="903" t="s">
        <v>6733</v>
      </c>
      <c r="J208" s="244" t="s">
        <v>5307</v>
      </c>
      <c r="K208" s="550" t="s">
        <v>6300</v>
      </c>
    </row>
    <row r="209" spans="1:11" ht="31.5" x14ac:dyDescent="0.25">
      <c r="A209" s="245">
        <v>72</v>
      </c>
      <c r="B209" s="578" t="s">
        <v>6945</v>
      </c>
      <c r="C209" s="62" t="s">
        <v>5353</v>
      </c>
      <c r="D209" s="906"/>
      <c r="E209" s="449">
        <v>12.4</v>
      </c>
      <c r="F209" s="440">
        <v>1</v>
      </c>
      <c r="G209" s="411">
        <v>1</v>
      </c>
      <c r="H209" s="440"/>
      <c r="I209" s="445">
        <v>1000</v>
      </c>
      <c r="J209" s="244" t="s">
        <v>5307</v>
      </c>
      <c r="K209" s="550" t="s">
        <v>6682</v>
      </c>
    </row>
    <row r="210" spans="1:11" ht="31.5" x14ac:dyDescent="0.25">
      <c r="A210" s="245">
        <v>73</v>
      </c>
      <c r="B210" s="578" t="s">
        <v>6683</v>
      </c>
      <c r="C210" s="62" t="s">
        <v>5353</v>
      </c>
      <c r="D210" s="450">
        <v>39.4</v>
      </c>
      <c r="E210" s="451"/>
      <c r="F210" s="440">
        <v>2</v>
      </c>
      <c r="G210" s="411"/>
      <c r="H210" s="440">
        <v>2</v>
      </c>
      <c r="I210" s="445">
        <v>290</v>
      </c>
      <c r="J210" s="244" t="s">
        <v>7565</v>
      </c>
      <c r="K210" s="550" t="s">
        <v>6300</v>
      </c>
    </row>
    <row r="211" spans="1:11" ht="47.25" x14ac:dyDescent="0.25">
      <c r="A211" s="245">
        <v>74</v>
      </c>
      <c r="B211" s="578" t="s">
        <v>4613</v>
      </c>
      <c r="C211" s="62" t="s">
        <v>5353</v>
      </c>
      <c r="D211" s="446">
        <v>34</v>
      </c>
      <c r="E211" s="873">
        <v>34</v>
      </c>
      <c r="F211" s="440">
        <v>2</v>
      </c>
      <c r="G211" s="411">
        <v>2</v>
      </c>
      <c r="H211" s="440">
        <v>2</v>
      </c>
      <c r="I211" s="445" t="s">
        <v>6684</v>
      </c>
      <c r="J211" s="244" t="s">
        <v>6685</v>
      </c>
      <c r="K211" s="550" t="s">
        <v>6300</v>
      </c>
    </row>
    <row r="212" spans="1:11" ht="31.5" x14ac:dyDescent="0.25">
      <c r="A212" s="245">
        <v>75</v>
      </c>
      <c r="B212" s="579" t="s">
        <v>6686</v>
      </c>
      <c r="C212" s="62" t="s">
        <v>5353</v>
      </c>
      <c r="D212" s="438">
        <v>43.3</v>
      </c>
      <c r="E212" s="375">
        <v>19.100000000000001</v>
      </c>
      <c r="F212" s="440">
        <v>2</v>
      </c>
      <c r="G212" s="411">
        <v>2</v>
      </c>
      <c r="H212" s="423">
        <v>2</v>
      </c>
      <c r="I212" s="443">
        <v>290</v>
      </c>
      <c r="J212" s="244" t="s">
        <v>7566</v>
      </c>
      <c r="K212" s="550" t="s">
        <v>6311</v>
      </c>
    </row>
    <row r="213" spans="1:11" ht="15.75" x14ac:dyDescent="0.25">
      <c r="A213" s="402" t="s">
        <v>777</v>
      </c>
      <c r="B213" s="577" t="s">
        <v>892</v>
      </c>
      <c r="C213" s="62"/>
      <c r="D213" s="434"/>
      <c r="E213" s="435"/>
      <c r="F213" s="436"/>
      <c r="G213" s="193"/>
      <c r="H213" s="62"/>
      <c r="I213" s="447"/>
      <c r="J213" s="448"/>
      <c r="K213" s="603"/>
    </row>
    <row r="214" spans="1:11" ht="31.5" x14ac:dyDescent="0.25">
      <c r="A214" s="245">
        <v>76</v>
      </c>
      <c r="B214" s="579" t="s">
        <v>7530</v>
      </c>
      <c r="C214" s="62" t="s">
        <v>4777</v>
      </c>
      <c r="D214" s="446">
        <v>24.2</v>
      </c>
      <c r="E214" s="451">
        <v>24.2</v>
      </c>
      <c r="F214" s="440">
        <v>1</v>
      </c>
      <c r="G214" s="411">
        <v>1</v>
      </c>
      <c r="H214" s="440">
        <v>1</v>
      </c>
      <c r="I214" s="905">
        <v>700</v>
      </c>
      <c r="J214" s="244" t="s">
        <v>5312</v>
      </c>
      <c r="K214" s="550" t="s">
        <v>6687</v>
      </c>
    </row>
    <row r="215" spans="1:11" ht="31.5" x14ac:dyDescent="0.25">
      <c r="A215" s="245">
        <v>77</v>
      </c>
      <c r="B215" s="578" t="s">
        <v>7567</v>
      </c>
      <c r="C215" s="62" t="s">
        <v>4777</v>
      </c>
      <c r="D215" s="446">
        <v>19.100000000000001</v>
      </c>
      <c r="E215" s="451">
        <v>19.100000000000001</v>
      </c>
      <c r="F215" s="440">
        <v>1</v>
      </c>
      <c r="G215" s="411">
        <v>1</v>
      </c>
      <c r="H215" s="440">
        <v>1</v>
      </c>
      <c r="I215" s="905">
        <v>700</v>
      </c>
      <c r="J215" s="244" t="s">
        <v>5312</v>
      </c>
      <c r="K215" s="550" t="s">
        <v>6687</v>
      </c>
    </row>
    <row r="216" spans="1:11" ht="31.5" x14ac:dyDescent="0.25">
      <c r="A216" s="245">
        <v>78</v>
      </c>
      <c r="B216" s="578" t="s">
        <v>6688</v>
      </c>
      <c r="C216" s="62" t="s">
        <v>4777</v>
      </c>
      <c r="D216" s="450">
        <v>14.9</v>
      </c>
      <c r="E216" s="451"/>
      <c r="F216" s="440">
        <v>1</v>
      </c>
      <c r="G216" s="411"/>
      <c r="H216" s="440">
        <v>1</v>
      </c>
      <c r="I216" s="445">
        <v>290</v>
      </c>
      <c r="J216" s="244" t="s">
        <v>5345</v>
      </c>
      <c r="K216" s="550" t="s">
        <v>3274</v>
      </c>
    </row>
    <row r="217" spans="1:11" ht="31.5" x14ac:dyDescent="0.25">
      <c r="A217" s="245">
        <v>79</v>
      </c>
      <c r="B217" s="578" t="s">
        <v>6689</v>
      </c>
      <c r="C217" s="62" t="s">
        <v>4777</v>
      </c>
      <c r="D217" s="451">
        <v>89.1</v>
      </c>
      <c r="E217" s="451">
        <v>89.1</v>
      </c>
      <c r="F217" s="440">
        <v>2</v>
      </c>
      <c r="G217" s="411">
        <v>2</v>
      </c>
      <c r="H217" s="440">
        <v>2</v>
      </c>
      <c r="I217" s="445">
        <v>1000</v>
      </c>
      <c r="J217" s="244" t="s">
        <v>5307</v>
      </c>
      <c r="K217" s="550" t="s">
        <v>7568</v>
      </c>
    </row>
    <row r="218" spans="1:11" ht="47.25" x14ac:dyDescent="0.25">
      <c r="A218" s="245">
        <v>80</v>
      </c>
      <c r="B218" s="578" t="s">
        <v>6690</v>
      </c>
      <c r="C218" s="62" t="s">
        <v>4777</v>
      </c>
      <c r="D218" s="446">
        <v>3.9</v>
      </c>
      <c r="E218" s="451">
        <v>41</v>
      </c>
      <c r="F218" s="440">
        <v>2</v>
      </c>
      <c r="G218" s="452">
        <v>2</v>
      </c>
      <c r="H218" s="440">
        <v>1</v>
      </c>
      <c r="I218" s="445">
        <v>1200</v>
      </c>
      <c r="J218" s="244" t="s">
        <v>5307</v>
      </c>
      <c r="K218" s="283" t="s">
        <v>6316</v>
      </c>
    </row>
    <row r="219" spans="1:11" ht="40.5" customHeight="1" x14ac:dyDescent="0.25">
      <c r="A219" s="245">
        <v>81</v>
      </c>
      <c r="B219" s="578" t="s">
        <v>6691</v>
      </c>
      <c r="C219" s="62" t="s">
        <v>4777</v>
      </c>
      <c r="D219" s="446">
        <v>7.7</v>
      </c>
      <c r="E219" s="451">
        <v>22.6</v>
      </c>
      <c r="F219" s="440">
        <v>1</v>
      </c>
      <c r="G219" s="411">
        <v>1</v>
      </c>
      <c r="H219" s="440">
        <v>1</v>
      </c>
      <c r="I219" s="445">
        <v>1200</v>
      </c>
      <c r="J219" s="244" t="s">
        <v>5307</v>
      </c>
      <c r="K219" s="550" t="s">
        <v>6317</v>
      </c>
    </row>
    <row r="220" spans="1:11" ht="31.5" x14ac:dyDescent="0.25">
      <c r="A220" s="245">
        <v>82</v>
      </c>
      <c r="B220" s="578" t="s">
        <v>6692</v>
      </c>
      <c r="C220" s="62"/>
      <c r="D220" s="450">
        <v>7.4</v>
      </c>
      <c r="E220" s="451"/>
      <c r="F220" s="440">
        <v>1</v>
      </c>
      <c r="G220" s="411"/>
      <c r="H220" s="440">
        <v>1</v>
      </c>
      <c r="I220" s="445">
        <v>290</v>
      </c>
      <c r="J220" s="244" t="s">
        <v>5345</v>
      </c>
      <c r="K220" s="550" t="s">
        <v>3274</v>
      </c>
    </row>
    <row r="221" spans="1:11" ht="15.75" x14ac:dyDescent="0.25">
      <c r="A221" s="402" t="s">
        <v>778</v>
      </c>
      <c r="B221" s="577" t="s">
        <v>891</v>
      </c>
      <c r="C221" s="62"/>
      <c r="D221" s="434"/>
      <c r="E221" s="435"/>
      <c r="F221" s="436"/>
      <c r="G221" s="193"/>
      <c r="H221" s="62"/>
      <c r="I221" s="447"/>
      <c r="J221" s="448"/>
      <c r="K221" s="603"/>
    </row>
    <row r="222" spans="1:11" ht="31.5" x14ac:dyDescent="0.25">
      <c r="A222" s="245">
        <v>83</v>
      </c>
      <c r="B222" s="578" t="s">
        <v>6693</v>
      </c>
      <c r="C222" s="62" t="s">
        <v>293</v>
      </c>
      <c r="D222" s="438">
        <v>30</v>
      </c>
      <c r="E222" s="439"/>
      <c r="F222" s="440">
        <v>1</v>
      </c>
      <c r="G222" s="411"/>
      <c r="H222" s="440">
        <v>1</v>
      </c>
      <c r="I222" s="445">
        <v>1200</v>
      </c>
      <c r="J222" s="244" t="s">
        <v>5307</v>
      </c>
      <c r="K222" s="550" t="s">
        <v>6318</v>
      </c>
    </row>
    <row r="223" spans="1:11" ht="31.5" x14ac:dyDescent="0.25">
      <c r="A223" s="245">
        <v>84</v>
      </c>
      <c r="B223" s="578" t="s">
        <v>6694</v>
      </c>
      <c r="C223" s="62" t="s">
        <v>5313</v>
      </c>
      <c r="D223" s="438">
        <v>16</v>
      </c>
      <c r="E223" s="439">
        <v>16</v>
      </c>
      <c r="F223" s="440">
        <v>1</v>
      </c>
      <c r="G223" s="411"/>
      <c r="H223" s="440">
        <v>1</v>
      </c>
      <c r="I223" s="445">
        <v>1200</v>
      </c>
      <c r="J223" s="244" t="s">
        <v>5307</v>
      </c>
      <c r="K223" s="550" t="s">
        <v>6318</v>
      </c>
    </row>
    <row r="224" spans="1:11" ht="31.5" x14ac:dyDescent="0.25">
      <c r="A224" s="245">
        <v>85</v>
      </c>
      <c r="B224" s="578" t="s">
        <v>6695</v>
      </c>
      <c r="C224" s="62" t="s">
        <v>5313</v>
      </c>
      <c r="D224" s="438">
        <v>12</v>
      </c>
      <c r="E224" s="439"/>
      <c r="F224" s="440">
        <v>1</v>
      </c>
      <c r="G224" s="411"/>
      <c r="H224" s="440">
        <v>1</v>
      </c>
      <c r="I224" s="445">
        <v>290</v>
      </c>
      <c r="J224" s="244" t="s">
        <v>5345</v>
      </c>
      <c r="K224" s="550" t="s">
        <v>6696</v>
      </c>
    </row>
    <row r="225" spans="1:11" ht="31.5" x14ac:dyDescent="0.25">
      <c r="A225" s="245">
        <v>86</v>
      </c>
      <c r="B225" s="578" t="s">
        <v>7569</v>
      </c>
      <c r="C225" s="62" t="s">
        <v>5313</v>
      </c>
      <c r="D225" s="446">
        <v>9.6</v>
      </c>
      <c r="E225" s="451"/>
      <c r="F225" s="440">
        <v>1</v>
      </c>
      <c r="G225" s="411">
        <v>1</v>
      </c>
      <c r="H225" s="440">
        <v>1</v>
      </c>
      <c r="I225" s="445">
        <v>700</v>
      </c>
      <c r="J225" s="244" t="s">
        <v>7570</v>
      </c>
      <c r="K225" s="550" t="s">
        <v>6318</v>
      </c>
    </row>
    <row r="226" spans="1:11" ht="31.5" x14ac:dyDescent="0.25">
      <c r="A226" s="245">
        <v>87</v>
      </c>
      <c r="B226" s="578" t="s">
        <v>6741</v>
      </c>
      <c r="C226" s="62" t="s">
        <v>5313</v>
      </c>
      <c r="D226" s="450">
        <v>8</v>
      </c>
      <c r="E226" s="451"/>
      <c r="F226" s="440">
        <v>1</v>
      </c>
      <c r="G226" s="411"/>
      <c r="H226" s="440">
        <v>1</v>
      </c>
      <c r="I226" s="445">
        <v>290</v>
      </c>
      <c r="J226" s="244" t="s">
        <v>5345</v>
      </c>
      <c r="K226" s="550" t="s">
        <v>6317</v>
      </c>
    </row>
    <row r="227" spans="1:11" ht="31.5" x14ac:dyDescent="0.25">
      <c r="A227" s="245">
        <v>88</v>
      </c>
      <c r="B227" s="578" t="s">
        <v>6697</v>
      </c>
      <c r="C227" s="62" t="s">
        <v>5313</v>
      </c>
      <c r="D227" s="450">
        <v>27</v>
      </c>
      <c r="E227" s="451"/>
      <c r="F227" s="440">
        <v>1</v>
      </c>
      <c r="G227" s="411"/>
      <c r="H227" s="440">
        <v>1</v>
      </c>
      <c r="I227" s="445">
        <v>700</v>
      </c>
      <c r="J227" s="244" t="s">
        <v>5312</v>
      </c>
      <c r="K227" s="550" t="s">
        <v>6696</v>
      </c>
    </row>
    <row r="228" spans="1:11" ht="31.5" x14ac:dyDescent="0.25">
      <c r="A228" s="245">
        <v>89</v>
      </c>
      <c r="B228" s="578" t="s">
        <v>6698</v>
      </c>
      <c r="C228" s="62" t="s">
        <v>5313</v>
      </c>
      <c r="D228" s="453">
        <v>12.97</v>
      </c>
      <c r="E228" s="451"/>
      <c r="F228" s="440">
        <v>1</v>
      </c>
      <c r="G228" s="411"/>
      <c r="H228" s="440">
        <v>1</v>
      </c>
      <c r="I228" s="445">
        <v>600</v>
      </c>
      <c r="J228" s="244" t="s">
        <v>5312</v>
      </c>
      <c r="K228" s="550" t="s">
        <v>6319</v>
      </c>
    </row>
    <row r="229" spans="1:11" ht="30.75" customHeight="1" x14ac:dyDescent="0.25">
      <c r="A229" s="245">
        <v>90</v>
      </c>
      <c r="B229" s="578" t="s">
        <v>6699</v>
      </c>
      <c r="C229" s="62"/>
      <c r="D229" s="453">
        <v>26.13</v>
      </c>
      <c r="E229" s="451"/>
      <c r="F229" s="440">
        <v>1</v>
      </c>
      <c r="G229" s="411"/>
      <c r="H229" s="440">
        <v>1</v>
      </c>
      <c r="I229" s="445">
        <v>700</v>
      </c>
      <c r="J229" s="244" t="s">
        <v>5312</v>
      </c>
      <c r="K229" s="550" t="s">
        <v>6319</v>
      </c>
    </row>
    <row r="230" spans="1:11" ht="31.5" x14ac:dyDescent="0.25">
      <c r="A230" s="245">
        <v>91</v>
      </c>
      <c r="B230" s="183" t="s">
        <v>6700</v>
      </c>
      <c r="C230" s="454" t="s">
        <v>294</v>
      </c>
      <c r="D230" s="446">
        <v>16.7</v>
      </c>
      <c r="E230" s="451">
        <v>26.3</v>
      </c>
      <c r="F230" s="440">
        <v>1</v>
      </c>
      <c r="G230" s="411">
        <v>1</v>
      </c>
      <c r="H230" s="440">
        <v>1</v>
      </c>
      <c r="I230" s="445">
        <v>540</v>
      </c>
      <c r="J230" s="244" t="s">
        <v>5349</v>
      </c>
      <c r="K230" s="550" t="s">
        <v>4422</v>
      </c>
    </row>
    <row r="231" spans="1:11" ht="31.5" x14ac:dyDescent="0.25">
      <c r="A231" s="245">
        <v>92</v>
      </c>
      <c r="B231" s="183" t="s">
        <v>6693</v>
      </c>
      <c r="C231" s="455" t="s">
        <v>295</v>
      </c>
      <c r="D231" s="379">
        <v>27</v>
      </c>
      <c r="E231" s="830">
        <v>27</v>
      </c>
      <c r="F231" s="440">
        <v>2</v>
      </c>
      <c r="G231" s="411">
        <v>1</v>
      </c>
      <c r="H231" s="440">
        <v>1</v>
      </c>
      <c r="I231" s="445">
        <v>1200</v>
      </c>
      <c r="J231" s="244" t="s">
        <v>5307</v>
      </c>
      <c r="K231" s="550" t="s">
        <v>4422</v>
      </c>
    </row>
    <row r="232" spans="1:11" ht="15.75" x14ac:dyDescent="0.25">
      <c r="A232" s="402" t="s">
        <v>780</v>
      </c>
      <c r="B232" s="577" t="s">
        <v>903</v>
      </c>
      <c r="C232" s="62"/>
      <c r="D232" s="434"/>
      <c r="E232" s="435"/>
      <c r="F232" s="436"/>
      <c r="G232" s="193"/>
      <c r="H232" s="62"/>
      <c r="I232" s="447"/>
      <c r="J232" s="448"/>
      <c r="K232" s="603"/>
    </row>
    <row r="233" spans="1:11" ht="31.5" x14ac:dyDescent="0.25">
      <c r="A233" s="245">
        <v>93</v>
      </c>
      <c r="B233" s="578" t="s">
        <v>6701</v>
      </c>
      <c r="C233" s="62" t="s">
        <v>80</v>
      </c>
      <c r="D233" s="438">
        <v>5</v>
      </c>
      <c r="E233" s="439">
        <v>20.5</v>
      </c>
      <c r="F233" s="440">
        <v>1</v>
      </c>
      <c r="G233" s="411">
        <v>1</v>
      </c>
      <c r="H233" s="440">
        <v>1</v>
      </c>
      <c r="I233" s="445">
        <v>1000</v>
      </c>
      <c r="J233" s="244" t="s">
        <v>5326</v>
      </c>
      <c r="K233" s="550" t="s">
        <v>6311</v>
      </c>
    </row>
    <row r="234" spans="1:11" ht="15.75" x14ac:dyDescent="0.25">
      <c r="A234" s="402" t="s">
        <v>781</v>
      </c>
      <c r="B234" s="577" t="s">
        <v>894</v>
      </c>
      <c r="C234" s="62"/>
      <c r="D234" s="434"/>
      <c r="E234" s="435"/>
      <c r="F234" s="436"/>
      <c r="G234" s="193"/>
      <c r="H234" s="62"/>
      <c r="I234" s="447"/>
      <c r="J234" s="448"/>
      <c r="K234" s="603"/>
    </row>
    <row r="235" spans="1:11" ht="31.5" x14ac:dyDescent="0.25">
      <c r="A235" s="245">
        <v>94</v>
      </c>
      <c r="B235" s="578" t="s">
        <v>6702</v>
      </c>
      <c r="C235" s="62" t="s">
        <v>317</v>
      </c>
      <c r="D235" s="450">
        <v>27</v>
      </c>
      <c r="E235" s="451"/>
      <c r="F235" s="440">
        <v>1</v>
      </c>
      <c r="G235" s="411"/>
      <c r="H235" s="440">
        <v>1</v>
      </c>
      <c r="I235" s="445">
        <v>540</v>
      </c>
      <c r="J235" s="244" t="s">
        <v>5348</v>
      </c>
      <c r="K235" s="550" t="s">
        <v>6320</v>
      </c>
    </row>
    <row r="236" spans="1:11" ht="47.25" x14ac:dyDescent="0.25">
      <c r="A236" s="245">
        <v>95</v>
      </c>
      <c r="B236" s="578" t="s">
        <v>6703</v>
      </c>
      <c r="C236" s="62" t="s">
        <v>317</v>
      </c>
      <c r="D236" s="446">
        <v>14</v>
      </c>
      <c r="E236" s="451">
        <v>14</v>
      </c>
      <c r="F236" s="440">
        <v>2</v>
      </c>
      <c r="G236" s="411">
        <v>1</v>
      </c>
      <c r="H236" s="440">
        <v>1</v>
      </c>
      <c r="I236" s="905" t="s">
        <v>6684</v>
      </c>
      <c r="J236" s="244" t="s">
        <v>6685</v>
      </c>
      <c r="K236" s="550" t="s">
        <v>6317</v>
      </c>
    </row>
    <row r="237" spans="1:11" ht="31.5" x14ac:dyDescent="0.25">
      <c r="A237" s="245">
        <v>96</v>
      </c>
      <c r="B237" s="578" t="s">
        <v>6704</v>
      </c>
      <c r="C237" s="62" t="s">
        <v>317</v>
      </c>
      <c r="D237" s="450">
        <v>7</v>
      </c>
      <c r="E237" s="451">
        <v>10</v>
      </c>
      <c r="F237" s="440">
        <v>1</v>
      </c>
      <c r="G237" s="411">
        <v>1</v>
      </c>
      <c r="H237" s="440">
        <v>1</v>
      </c>
      <c r="I237" s="445">
        <v>700</v>
      </c>
      <c r="J237" s="244" t="s">
        <v>5312</v>
      </c>
      <c r="K237" s="550" t="s">
        <v>6317</v>
      </c>
    </row>
    <row r="238" spans="1:11" ht="31.5" x14ac:dyDescent="0.25">
      <c r="A238" s="245">
        <v>97</v>
      </c>
      <c r="B238" s="578" t="s">
        <v>6705</v>
      </c>
      <c r="C238" s="62" t="s">
        <v>317</v>
      </c>
      <c r="D238" s="450">
        <v>31</v>
      </c>
      <c r="E238" s="451"/>
      <c r="F238" s="440">
        <v>2</v>
      </c>
      <c r="G238" s="411"/>
      <c r="H238" s="440">
        <v>2</v>
      </c>
      <c r="I238" s="445">
        <v>700</v>
      </c>
      <c r="J238" s="244" t="s">
        <v>5312</v>
      </c>
      <c r="K238" s="550" t="s">
        <v>1215</v>
      </c>
    </row>
    <row r="239" spans="1:11" ht="31.5" x14ac:dyDescent="0.25">
      <c r="A239" s="245">
        <v>98</v>
      </c>
      <c r="B239" s="578" t="s">
        <v>6706</v>
      </c>
      <c r="C239" s="62" t="s">
        <v>317</v>
      </c>
      <c r="D239" s="450">
        <v>19.8</v>
      </c>
      <c r="E239" s="451"/>
      <c r="F239" s="440">
        <v>1</v>
      </c>
      <c r="G239" s="411"/>
      <c r="H239" s="440">
        <v>1</v>
      </c>
      <c r="I239" s="445">
        <v>700</v>
      </c>
      <c r="J239" s="244" t="s">
        <v>5312</v>
      </c>
      <c r="K239" s="550" t="s">
        <v>6707</v>
      </c>
    </row>
    <row r="240" spans="1:11" ht="31.5" x14ac:dyDescent="0.25">
      <c r="A240" s="245">
        <v>99</v>
      </c>
      <c r="B240" s="578" t="s">
        <v>6708</v>
      </c>
      <c r="C240" s="62" t="s">
        <v>317</v>
      </c>
      <c r="D240" s="450">
        <v>40</v>
      </c>
      <c r="E240" s="451"/>
      <c r="F240" s="440">
        <v>1</v>
      </c>
      <c r="G240" s="411"/>
      <c r="H240" s="440">
        <v>1</v>
      </c>
      <c r="I240" s="445">
        <v>540</v>
      </c>
      <c r="J240" s="244" t="s">
        <v>5348</v>
      </c>
      <c r="K240" s="550" t="s">
        <v>6707</v>
      </c>
    </row>
    <row r="241" spans="1:11" ht="31.5" x14ac:dyDescent="0.25">
      <c r="A241" s="245">
        <v>100</v>
      </c>
      <c r="B241" s="578" t="s">
        <v>6709</v>
      </c>
      <c r="C241" s="62" t="s">
        <v>317</v>
      </c>
      <c r="D241" s="450">
        <v>38.4</v>
      </c>
      <c r="E241" s="451"/>
      <c r="F241" s="440">
        <v>1</v>
      </c>
      <c r="G241" s="411"/>
      <c r="H241" s="440">
        <v>1</v>
      </c>
      <c r="I241" s="445">
        <v>600</v>
      </c>
      <c r="J241" s="244" t="s">
        <v>5348</v>
      </c>
      <c r="K241" s="550" t="s">
        <v>6319</v>
      </c>
    </row>
    <row r="242" spans="1:11" ht="15.75" x14ac:dyDescent="0.25">
      <c r="A242" s="402" t="s">
        <v>782</v>
      </c>
      <c r="B242" s="577" t="s">
        <v>895</v>
      </c>
      <c r="C242" s="62"/>
      <c r="D242" s="434"/>
      <c r="E242" s="435"/>
      <c r="F242" s="436"/>
      <c r="G242" s="193"/>
      <c r="H242" s="62"/>
      <c r="I242" s="447"/>
      <c r="J242" s="448"/>
      <c r="K242" s="603"/>
    </row>
    <row r="243" spans="1:11" ht="31.5" x14ac:dyDescent="0.25">
      <c r="A243" s="245">
        <v>101</v>
      </c>
      <c r="B243" s="578" t="s">
        <v>6710</v>
      </c>
      <c r="C243" s="62" t="s">
        <v>82</v>
      </c>
      <c r="D243" s="438">
        <v>8.43</v>
      </c>
      <c r="E243" s="439"/>
      <c r="F243" s="440">
        <v>1</v>
      </c>
      <c r="G243" s="411"/>
      <c r="H243" s="440">
        <v>1</v>
      </c>
      <c r="I243" s="905">
        <v>600</v>
      </c>
      <c r="J243" s="244" t="s">
        <v>5348</v>
      </c>
      <c r="K243" s="550" t="s">
        <v>6707</v>
      </c>
    </row>
    <row r="244" spans="1:11" ht="31.5" x14ac:dyDescent="0.25">
      <c r="A244" s="245">
        <v>102</v>
      </c>
      <c r="B244" s="578" t="s">
        <v>7531</v>
      </c>
      <c r="C244" s="62" t="s">
        <v>82</v>
      </c>
      <c r="D244" s="438">
        <v>12</v>
      </c>
      <c r="E244" s="439"/>
      <c r="F244" s="440">
        <v>1</v>
      </c>
      <c r="G244" s="411"/>
      <c r="H244" s="440">
        <v>1</v>
      </c>
      <c r="I244" s="445">
        <v>290</v>
      </c>
      <c r="J244" s="244" t="s">
        <v>5345</v>
      </c>
      <c r="K244" s="550" t="s">
        <v>6707</v>
      </c>
    </row>
    <row r="245" spans="1:11" ht="31.5" x14ac:dyDescent="0.25">
      <c r="A245" s="245">
        <v>103</v>
      </c>
      <c r="B245" s="578" t="s">
        <v>6711</v>
      </c>
      <c r="C245" s="62" t="s">
        <v>82</v>
      </c>
      <c r="D245" s="450"/>
      <c r="E245" s="439">
        <v>3</v>
      </c>
      <c r="F245" s="440">
        <v>1</v>
      </c>
      <c r="G245" s="411">
        <v>1</v>
      </c>
      <c r="H245" s="440"/>
      <c r="I245" s="445">
        <v>290</v>
      </c>
      <c r="J245" s="244" t="s">
        <v>5345</v>
      </c>
      <c r="K245" s="550" t="s">
        <v>6311</v>
      </c>
    </row>
    <row r="246" spans="1:11" ht="31.5" x14ac:dyDescent="0.25">
      <c r="A246" s="245">
        <v>104</v>
      </c>
      <c r="B246" s="578" t="s">
        <v>6712</v>
      </c>
      <c r="C246" s="62" t="s">
        <v>82</v>
      </c>
      <c r="D246" s="453">
        <v>8.0500000000000007</v>
      </c>
      <c r="E246" s="439"/>
      <c r="F246" s="440">
        <v>1</v>
      </c>
      <c r="G246" s="411"/>
      <c r="H246" s="440">
        <v>1</v>
      </c>
      <c r="I246" s="905">
        <v>700</v>
      </c>
      <c r="J246" s="244" t="s">
        <v>5312</v>
      </c>
      <c r="K246" s="550" t="s">
        <v>6713</v>
      </c>
    </row>
    <row r="247" spans="1:11" ht="31.5" x14ac:dyDescent="0.25">
      <c r="A247" s="245">
        <v>105</v>
      </c>
      <c r="B247" s="183" t="s">
        <v>6714</v>
      </c>
      <c r="C247" s="454" t="s">
        <v>82</v>
      </c>
      <c r="D247" s="176"/>
      <c r="E247" s="439">
        <v>13.94</v>
      </c>
      <c r="F247" s="440">
        <v>1</v>
      </c>
      <c r="G247" s="411">
        <v>1</v>
      </c>
      <c r="H247" s="440"/>
      <c r="I247" s="445">
        <v>290</v>
      </c>
      <c r="J247" s="244" t="s">
        <v>5345</v>
      </c>
      <c r="K247" s="550" t="s">
        <v>6311</v>
      </c>
    </row>
    <row r="248" spans="1:11" ht="15.75" x14ac:dyDescent="0.25">
      <c r="A248" s="402" t="s">
        <v>784</v>
      </c>
      <c r="B248" s="577" t="s">
        <v>893</v>
      </c>
      <c r="C248" s="62"/>
      <c r="D248" s="434"/>
      <c r="E248" s="435"/>
      <c r="F248" s="436"/>
      <c r="G248" s="193"/>
      <c r="H248" s="62"/>
      <c r="I248" s="447"/>
      <c r="J248" s="448"/>
      <c r="K248" s="603"/>
    </row>
    <row r="249" spans="1:11" ht="31.5" x14ac:dyDescent="0.25">
      <c r="A249" s="245">
        <v>106</v>
      </c>
      <c r="B249" s="578" t="s">
        <v>7532</v>
      </c>
      <c r="C249" s="62" t="s">
        <v>95</v>
      </c>
      <c r="D249" s="438">
        <v>36</v>
      </c>
      <c r="E249" s="439"/>
      <c r="F249" s="440">
        <v>1</v>
      </c>
      <c r="G249" s="411"/>
      <c r="H249" s="440">
        <v>1</v>
      </c>
      <c r="I249" s="445">
        <v>1000</v>
      </c>
      <c r="J249" s="244" t="s">
        <v>5307</v>
      </c>
      <c r="K249" s="550" t="s">
        <v>87</v>
      </c>
    </row>
    <row r="250" spans="1:11" s="264" customFormat="1" ht="31.5" x14ac:dyDescent="0.25">
      <c r="A250" s="245">
        <v>107</v>
      </c>
      <c r="B250" s="578" t="s">
        <v>6715</v>
      </c>
      <c r="C250" s="62" t="s">
        <v>95</v>
      </c>
      <c r="D250" s="446">
        <v>15</v>
      </c>
      <c r="E250" s="451">
        <v>15</v>
      </c>
      <c r="F250" s="440">
        <v>2</v>
      </c>
      <c r="G250" s="411">
        <v>2</v>
      </c>
      <c r="H250" s="440">
        <v>2</v>
      </c>
      <c r="I250" s="445" t="s">
        <v>6716</v>
      </c>
      <c r="J250" s="244" t="s">
        <v>6637</v>
      </c>
      <c r="K250" s="550" t="s">
        <v>6311</v>
      </c>
    </row>
    <row r="251" spans="1:11" ht="31.5" x14ac:dyDescent="0.25">
      <c r="A251" s="245">
        <v>108</v>
      </c>
      <c r="B251" s="583" t="s">
        <v>6717</v>
      </c>
      <c r="C251" s="263" t="s">
        <v>95</v>
      </c>
      <c r="D251" s="450">
        <v>7.8</v>
      </c>
      <c r="E251" s="451"/>
      <c r="F251" s="456">
        <v>1</v>
      </c>
      <c r="G251" s="394"/>
      <c r="H251" s="456">
        <v>1</v>
      </c>
      <c r="I251" s="907">
        <v>290</v>
      </c>
      <c r="J251" s="397" t="s">
        <v>7543</v>
      </c>
      <c r="K251" s="550" t="s">
        <v>6311</v>
      </c>
    </row>
    <row r="252" spans="1:11" ht="31.5" x14ac:dyDescent="0.25">
      <c r="A252" s="245">
        <v>109</v>
      </c>
      <c r="B252" s="578" t="s">
        <v>6718</v>
      </c>
      <c r="C252" s="62" t="s">
        <v>95</v>
      </c>
      <c r="D252" s="453">
        <v>30.82</v>
      </c>
      <c r="E252" s="908">
        <v>30.8</v>
      </c>
      <c r="F252" s="440">
        <v>1</v>
      </c>
      <c r="G252" s="411"/>
      <c r="H252" s="440">
        <v>1</v>
      </c>
      <c r="I252" s="445">
        <v>1000</v>
      </c>
      <c r="J252" s="244" t="s">
        <v>5307</v>
      </c>
      <c r="K252" s="546" t="s">
        <v>6719</v>
      </c>
    </row>
    <row r="253" spans="1:11" ht="31.5" x14ac:dyDescent="0.25">
      <c r="A253" s="245">
        <v>110</v>
      </c>
      <c r="B253" s="578" t="s">
        <v>6720</v>
      </c>
      <c r="C253" s="62" t="s">
        <v>95</v>
      </c>
      <c r="D253" s="453">
        <v>10.01</v>
      </c>
      <c r="E253" s="909">
        <v>10.01</v>
      </c>
      <c r="F253" s="440">
        <v>1</v>
      </c>
      <c r="G253" s="411"/>
      <c r="H253" s="440">
        <v>1</v>
      </c>
      <c r="I253" s="445">
        <v>1000</v>
      </c>
      <c r="J253" s="244" t="s">
        <v>5307</v>
      </c>
      <c r="K253" s="550" t="s">
        <v>6311</v>
      </c>
    </row>
    <row r="254" spans="1:11" ht="31.5" x14ac:dyDescent="0.25">
      <c r="A254" s="245">
        <v>111</v>
      </c>
      <c r="B254" s="578" t="s">
        <v>6721</v>
      </c>
      <c r="C254" s="62" t="s">
        <v>95</v>
      </c>
      <c r="D254" s="450">
        <v>10.4</v>
      </c>
      <c r="E254" s="451"/>
      <c r="F254" s="440">
        <v>1</v>
      </c>
      <c r="G254" s="411"/>
      <c r="H254" s="440">
        <v>1</v>
      </c>
      <c r="I254" s="905">
        <v>700</v>
      </c>
      <c r="J254" s="244" t="s">
        <v>5312</v>
      </c>
      <c r="K254" s="550" t="s">
        <v>6311</v>
      </c>
    </row>
    <row r="255" spans="1:11" ht="31.5" x14ac:dyDescent="0.25">
      <c r="A255" s="245">
        <v>112</v>
      </c>
      <c r="B255" s="578" t="s">
        <v>6722</v>
      </c>
      <c r="C255" s="62" t="s">
        <v>95</v>
      </c>
      <c r="D255" s="450">
        <v>15.81</v>
      </c>
      <c r="E255" s="451"/>
      <c r="F255" s="440">
        <v>1</v>
      </c>
      <c r="G255" s="411"/>
      <c r="H255" s="440">
        <v>1</v>
      </c>
      <c r="I255" s="445">
        <v>700</v>
      </c>
      <c r="J255" s="244" t="s">
        <v>5312</v>
      </c>
      <c r="K255" s="550" t="s">
        <v>6311</v>
      </c>
    </row>
    <row r="256" spans="1:11" ht="31.5" x14ac:dyDescent="0.25">
      <c r="A256" s="245">
        <v>113</v>
      </c>
      <c r="B256" s="584" t="s">
        <v>6723</v>
      </c>
      <c r="C256" s="62"/>
      <c r="D256" s="450">
        <v>49.2</v>
      </c>
      <c r="E256" s="451"/>
      <c r="F256" s="440">
        <v>1</v>
      </c>
      <c r="G256" s="411"/>
      <c r="H256" s="440">
        <v>1</v>
      </c>
      <c r="I256" s="445">
        <v>700</v>
      </c>
      <c r="J256" s="244" t="s">
        <v>5312</v>
      </c>
      <c r="K256" s="550" t="s">
        <v>6319</v>
      </c>
    </row>
    <row r="257" spans="1:11" ht="15.75" x14ac:dyDescent="0.25">
      <c r="A257" s="402" t="s">
        <v>789</v>
      </c>
      <c r="B257" s="577" t="s">
        <v>6724</v>
      </c>
      <c r="C257" s="62"/>
      <c r="D257" s="434"/>
      <c r="E257" s="435"/>
      <c r="F257" s="436"/>
      <c r="G257" s="193"/>
      <c r="H257" s="62"/>
      <c r="I257" s="447"/>
      <c r="J257" s="448"/>
      <c r="K257" s="603"/>
    </row>
    <row r="258" spans="1:11" ht="31.5" x14ac:dyDescent="0.25">
      <c r="A258" s="245">
        <v>114</v>
      </c>
      <c r="B258" s="578" t="s">
        <v>6725</v>
      </c>
      <c r="C258" s="62" t="s">
        <v>6726</v>
      </c>
      <c r="D258" s="438">
        <v>93.2</v>
      </c>
      <c r="E258" s="439"/>
      <c r="F258" s="440">
        <v>2</v>
      </c>
      <c r="G258" s="411"/>
      <c r="H258" s="423">
        <v>2</v>
      </c>
      <c r="I258" s="445">
        <v>1200</v>
      </c>
      <c r="J258" s="244" t="s">
        <v>5307</v>
      </c>
      <c r="K258" s="550" t="s">
        <v>6319</v>
      </c>
    </row>
    <row r="259" spans="1:11" ht="15.75" x14ac:dyDescent="0.25">
      <c r="A259" s="402" t="s">
        <v>790</v>
      </c>
      <c r="B259" s="577" t="s">
        <v>896</v>
      </c>
      <c r="C259" s="62"/>
      <c r="D259" s="434"/>
      <c r="E259" s="435"/>
      <c r="F259" s="436"/>
      <c r="G259" s="193"/>
      <c r="H259" s="62"/>
      <c r="I259" s="447"/>
      <c r="J259" s="448"/>
      <c r="K259" s="603"/>
    </row>
    <row r="260" spans="1:11" ht="47.25" x14ac:dyDescent="0.25">
      <c r="A260" s="245">
        <v>115</v>
      </c>
      <c r="B260" s="578" t="s">
        <v>6727</v>
      </c>
      <c r="C260" s="62" t="s">
        <v>77</v>
      </c>
      <c r="D260" s="438">
        <v>25.5</v>
      </c>
      <c r="E260" s="439"/>
      <c r="F260" s="440">
        <v>2</v>
      </c>
      <c r="G260" s="411"/>
      <c r="H260" s="440">
        <v>2</v>
      </c>
      <c r="I260" s="445" t="s">
        <v>6728</v>
      </c>
      <c r="J260" s="244" t="s">
        <v>6729</v>
      </c>
      <c r="K260" s="550" t="s">
        <v>6730</v>
      </c>
    </row>
    <row r="261" spans="1:11" ht="31.5" x14ac:dyDescent="0.25">
      <c r="A261" s="245">
        <v>116</v>
      </c>
      <c r="B261" s="579" t="s">
        <v>7571</v>
      </c>
      <c r="C261" s="62" t="s">
        <v>77</v>
      </c>
      <c r="D261" s="438">
        <v>29</v>
      </c>
      <c r="E261" s="439"/>
      <c r="F261" s="440">
        <v>1</v>
      </c>
      <c r="G261" s="411"/>
      <c r="H261" s="440">
        <v>1</v>
      </c>
      <c r="I261" s="445">
        <v>1200</v>
      </c>
      <c r="J261" s="244" t="s">
        <v>5307</v>
      </c>
      <c r="K261" s="550" t="s">
        <v>6311</v>
      </c>
    </row>
    <row r="262" spans="1:11" ht="31.5" x14ac:dyDescent="0.25">
      <c r="A262" s="245">
        <v>117</v>
      </c>
      <c r="B262" s="579" t="s">
        <v>7572</v>
      </c>
      <c r="C262" s="62" t="s">
        <v>77</v>
      </c>
      <c r="D262" s="438">
        <v>30.3</v>
      </c>
      <c r="E262" s="439"/>
      <c r="F262" s="440">
        <v>1</v>
      </c>
      <c r="G262" s="411"/>
      <c r="H262" s="440">
        <v>1</v>
      </c>
      <c r="I262" s="445">
        <v>700</v>
      </c>
      <c r="J262" s="244" t="s">
        <v>5312</v>
      </c>
      <c r="K262" s="550" t="s">
        <v>6731</v>
      </c>
    </row>
    <row r="263" spans="1:11" ht="31.5" x14ac:dyDescent="0.25">
      <c r="A263" s="245">
        <v>118</v>
      </c>
      <c r="B263" s="578" t="s">
        <v>6732</v>
      </c>
      <c r="C263" s="62" t="s">
        <v>77</v>
      </c>
      <c r="D263" s="438">
        <v>91</v>
      </c>
      <c r="E263" s="439">
        <v>91</v>
      </c>
      <c r="F263" s="440">
        <v>4</v>
      </c>
      <c r="G263" s="411">
        <v>4</v>
      </c>
      <c r="H263" s="440">
        <v>2</v>
      </c>
      <c r="I263" s="445" t="s">
        <v>6733</v>
      </c>
      <c r="J263" s="244" t="s">
        <v>5307</v>
      </c>
      <c r="K263" s="550" t="s">
        <v>6734</v>
      </c>
    </row>
    <row r="264" spans="1:11" ht="15.75" x14ac:dyDescent="0.25">
      <c r="A264" s="402" t="s">
        <v>794</v>
      </c>
      <c r="B264" s="577" t="s">
        <v>898</v>
      </c>
      <c r="C264" s="62"/>
      <c r="D264" s="434"/>
      <c r="E264" s="435"/>
      <c r="F264" s="436"/>
      <c r="G264" s="193"/>
      <c r="H264" s="62"/>
      <c r="I264" s="447"/>
      <c r="J264" s="448"/>
      <c r="K264" s="603"/>
    </row>
    <row r="265" spans="1:11" s="70" customFormat="1" ht="31.5" x14ac:dyDescent="0.25">
      <c r="A265" s="245">
        <v>119</v>
      </c>
      <c r="B265" s="578" t="s">
        <v>6735</v>
      </c>
      <c r="C265" s="62" t="s">
        <v>78</v>
      </c>
      <c r="D265" s="446">
        <v>45</v>
      </c>
      <c r="E265" s="873">
        <v>45</v>
      </c>
      <c r="F265" s="440">
        <v>2</v>
      </c>
      <c r="G265" s="411">
        <v>2</v>
      </c>
      <c r="H265" s="440">
        <v>1</v>
      </c>
      <c r="I265" s="905" t="s">
        <v>7573</v>
      </c>
      <c r="J265" s="244" t="s">
        <v>6736</v>
      </c>
      <c r="K265" s="550" t="s">
        <v>6321</v>
      </c>
    </row>
    <row r="266" spans="1:11" ht="31.5" x14ac:dyDescent="0.25">
      <c r="A266" s="245">
        <v>120</v>
      </c>
      <c r="B266" s="578" t="s">
        <v>6737</v>
      </c>
      <c r="C266" s="133" t="s">
        <v>78</v>
      </c>
      <c r="D266" s="438">
        <v>89.3</v>
      </c>
      <c r="E266" s="439"/>
      <c r="F266" s="440">
        <v>2</v>
      </c>
      <c r="G266" s="452"/>
      <c r="H266" s="440">
        <v>2</v>
      </c>
      <c r="I266" s="445">
        <v>700</v>
      </c>
      <c r="J266" s="244" t="s">
        <v>5312</v>
      </c>
      <c r="K266" s="550" t="s">
        <v>7533</v>
      </c>
    </row>
    <row r="267" spans="1:11" ht="15.75" x14ac:dyDescent="0.25">
      <c r="A267" s="532" t="s">
        <v>85</v>
      </c>
      <c r="B267" s="586" t="s">
        <v>6933</v>
      </c>
      <c r="C267" s="194"/>
      <c r="D267" s="175"/>
      <c r="E267" s="460"/>
      <c r="F267" s="458"/>
      <c r="G267" s="458"/>
      <c r="H267" s="458"/>
      <c r="I267" s="459"/>
      <c r="J267" s="460"/>
      <c r="K267" s="586"/>
    </row>
    <row r="268" spans="1:11" ht="15.75" x14ac:dyDescent="0.25">
      <c r="A268" s="461" t="s">
        <v>3</v>
      </c>
      <c r="B268" s="587" t="s">
        <v>792</v>
      </c>
      <c r="C268" s="62"/>
      <c r="D268" s="462"/>
      <c r="E268" s="534"/>
      <c r="F268" s="463"/>
      <c r="G268" s="463"/>
      <c r="H268" s="463"/>
      <c r="I268" s="464"/>
      <c r="J268" s="465"/>
      <c r="K268" s="604"/>
    </row>
    <row r="269" spans="1:11" ht="31.5" x14ac:dyDescent="0.25">
      <c r="A269" s="1104">
        <v>121</v>
      </c>
      <c r="B269" s="1106" t="s">
        <v>6738</v>
      </c>
      <c r="C269" s="1089" t="s">
        <v>4775</v>
      </c>
      <c r="D269" s="1091">
        <v>29.7</v>
      </c>
      <c r="E269" s="1092"/>
      <c r="F269" s="466">
        <v>1</v>
      </c>
      <c r="G269" s="394"/>
      <c r="H269" s="467">
        <v>1</v>
      </c>
      <c r="I269" s="468">
        <v>1000</v>
      </c>
      <c r="J269" s="397" t="s">
        <v>5307</v>
      </c>
      <c r="K269" s="550" t="s">
        <v>4438</v>
      </c>
    </row>
    <row r="270" spans="1:11" s="266" customFormat="1" ht="31.5" x14ac:dyDescent="0.25">
      <c r="A270" s="1105"/>
      <c r="B270" s="1107"/>
      <c r="C270" s="1090"/>
      <c r="D270" s="1091"/>
      <c r="E270" s="1092"/>
      <c r="F270" s="466">
        <v>1</v>
      </c>
      <c r="G270" s="394"/>
      <c r="H270" s="467">
        <v>1</v>
      </c>
      <c r="I270" s="468">
        <v>290</v>
      </c>
      <c r="J270" s="397" t="s">
        <v>5345</v>
      </c>
      <c r="K270" s="550" t="s">
        <v>6739</v>
      </c>
    </row>
    <row r="271" spans="1:11" s="266" customFormat="1" ht="31.5" x14ac:dyDescent="0.25">
      <c r="A271" s="674">
        <v>122</v>
      </c>
      <c r="B271" s="681" t="s">
        <v>6740</v>
      </c>
      <c r="C271" s="675" t="s">
        <v>4775</v>
      </c>
      <c r="D271" s="679">
        <v>7.9</v>
      </c>
      <c r="E271" s="829"/>
      <c r="F271" s="680">
        <v>1</v>
      </c>
      <c r="G271" s="678"/>
      <c r="H271" s="678">
        <v>1</v>
      </c>
      <c r="I271" s="678">
        <v>800</v>
      </c>
      <c r="J271" s="678" t="s">
        <v>5326</v>
      </c>
      <c r="K271" s="676" t="s">
        <v>6328</v>
      </c>
    </row>
    <row r="272" spans="1:11" s="266" customFormat="1" ht="31.5" x14ac:dyDescent="0.25">
      <c r="A272" s="469">
        <v>123</v>
      </c>
      <c r="B272" s="588" t="s">
        <v>6741</v>
      </c>
      <c r="C272" s="169" t="s">
        <v>4775</v>
      </c>
      <c r="D272" s="470">
        <v>59.7</v>
      </c>
      <c r="E272" s="504"/>
      <c r="F272" s="471">
        <v>2</v>
      </c>
      <c r="G272" s="472"/>
      <c r="H272" s="473">
        <v>2</v>
      </c>
      <c r="I272" s="474">
        <v>800</v>
      </c>
      <c r="J272" s="397" t="s">
        <v>5307</v>
      </c>
      <c r="K272" s="546" t="s">
        <v>6328</v>
      </c>
    </row>
    <row r="273" spans="1:11" s="266" customFormat="1" ht="31.5" x14ac:dyDescent="0.25">
      <c r="A273" s="1022">
        <v>124</v>
      </c>
      <c r="B273" s="1024" t="s">
        <v>6742</v>
      </c>
      <c r="C273" s="1026" t="s">
        <v>4775</v>
      </c>
      <c r="D273" s="1028">
        <v>22</v>
      </c>
      <c r="E273" s="1028">
        <v>22</v>
      </c>
      <c r="F273" s="1030">
        <v>3</v>
      </c>
      <c r="G273" s="472">
        <v>2</v>
      </c>
      <c r="H273" s="473">
        <v>2</v>
      </c>
      <c r="I273" s="474">
        <v>800</v>
      </c>
      <c r="J273" s="397" t="s">
        <v>5307</v>
      </c>
      <c r="K273" s="1032" t="s">
        <v>6328</v>
      </c>
    </row>
    <row r="274" spans="1:11" s="266" customFormat="1" ht="31.5" x14ac:dyDescent="0.25">
      <c r="A274" s="1023"/>
      <c r="B274" s="1025"/>
      <c r="C274" s="1027"/>
      <c r="D274" s="1029"/>
      <c r="E274" s="1029"/>
      <c r="F274" s="1031"/>
      <c r="G274" s="472">
        <v>1</v>
      </c>
      <c r="H274" s="473">
        <v>1</v>
      </c>
      <c r="I274" s="474">
        <v>700</v>
      </c>
      <c r="J274" s="397" t="s">
        <v>5312</v>
      </c>
      <c r="K274" s="1033"/>
    </row>
    <row r="275" spans="1:11" s="266" customFormat="1" ht="31.5" x14ac:dyDescent="0.25">
      <c r="A275" s="469">
        <v>125</v>
      </c>
      <c r="B275" s="588" t="s">
        <v>6743</v>
      </c>
      <c r="C275" s="169" t="s">
        <v>4775</v>
      </c>
      <c r="D275" s="470">
        <v>21</v>
      </c>
      <c r="E275" s="504">
        <v>21</v>
      </c>
      <c r="F275" s="471">
        <v>1</v>
      </c>
      <c r="G275" s="472">
        <v>1</v>
      </c>
      <c r="H275" s="473">
        <v>1</v>
      </c>
      <c r="I275" s="474">
        <v>290</v>
      </c>
      <c r="J275" s="397" t="s">
        <v>5345</v>
      </c>
      <c r="K275" s="546" t="s">
        <v>6744</v>
      </c>
    </row>
    <row r="276" spans="1:11" s="266" customFormat="1" ht="31.5" x14ac:dyDescent="0.25">
      <c r="A276" s="469">
        <v>126</v>
      </c>
      <c r="B276" s="588" t="s">
        <v>5356</v>
      </c>
      <c r="C276" s="169" t="s">
        <v>4775</v>
      </c>
      <c r="D276" s="470"/>
      <c r="E276" s="504">
        <v>12.8</v>
      </c>
      <c r="F276" s="471">
        <v>1</v>
      </c>
      <c r="G276" s="475">
        <v>1</v>
      </c>
      <c r="H276" s="473"/>
      <c r="I276" s="474">
        <v>290</v>
      </c>
      <c r="J276" s="397" t="s">
        <v>5345</v>
      </c>
      <c r="K276" s="546" t="s">
        <v>6745</v>
      </c>
    </row>
    <row r="277" spans="1:11" s="266" customFormat="1" ht="31.5" x14ac:dyDescent="0.25">
      <c r="A277" s="469">
        <v>127</v>
      </c>
      <c r="B277" s="588" t="s">
        <v>6746</v>
      </c>
      <c r="C277" s="169" t="s">
        <v>4775</v>
      </c>
      <c r="D277" s="470">
        <v>16.7</v>
      </c>
      <c r="E277" s="504"/>
      <c r="F277" s="471">
        <v>1</v>
      </c>
      <c r="G277" s="475"/>
      <c r="H277" s="473">
        <v>1</v>
      </c>
      <c r="I277" s="474">
        <v>290</v>
      </c>
      <c r="J277" s="397" t="s">
        <v>5345</v>
      </c>
      <c r="K277" s="546" t="s">
        <v>6744</v>
      </c>
    </row>
    <row r="278" spans="1:11" s="266" customFormat="1" ht="31.5" x14ac:dyDescent="0.25">
      <c r="A278" s="469">
        <v>128</v>
      </c>
      <c r="B278" s="380" t="s">
        <v>6747</v>
      </c>
      <c r="C278" s="379" t="s">
        <v>353</v>
      </c>
      <c r="D278" s="470">
        <v>17.5</v>
      </c>
      <c r="E278" s="874"/>
      <c r="F278" s="471">
        <v>1</v>
      </c>
      <c r="G278" s="475"/>
      <c r="H278" s="473">
        <v>1</v>
      </c>
      <c r="I278" s="474">
        <v>290</v>
      </c>
      <c r="J278" s="397" t="s">
        <v>5345</v>
      </c>
      <c r="K278" s="546" t="s">
        <v>6744</v>
      </c>
    </row>
    <row r="279" spans="1:11" ht="31.5" x14ac:dyDescent="0.25">
      <c r="A279" s="469">
        <v>129</v>
      </c>
      <c r="B279" s="380" t="s">
        <v>6748</v>
      </c>
      <c r="C279" s="380" t="s">
        <v>4775</v>
      </c>
      <c r="D279" s="476">
        <v>19.899999999999999</v>
      </c>
      <c r="E279" s="504"/>
      <c r="F279" s="471">
        <v>1</v>
      </c>
      <c r="G279" s="475"/>
      <c r="H279" s="473">
        <v>1</v>
      </c>
      <c r="I279" s="474">
        <v>290</v>
      </c>
      <c r="J279" s="397" t="s">
        <v>5345</v>
      </c>
      <c r="K279" s="546" t="s">
        <v>6744</v>
      </c>
    </row>
    <row r="280" spans="1:11" ht="15.75" x14ac:dyDescent="0.25">
      <c r="A280" s="461" t="s">
        <v>7</v>
      </c>
      <c r="B280" s="587" t="s">
        <v>6999</v>
      </c>
      <c r="C280" s="62"/>
      <c r="D280" s="462"/>
      <c r="E280" s="534"/>
      <c r="F280" s="463"/>
      <c r="G280" s="463"/>
      <c r="H280" s="463"/>
      <c r="I280" s="464"/>
      <c r="J280" s="465"/>
      <c r="K280" s="604"/>
    </row>
    <row r="281" spans="1:11" ht="31.5" x14ac:dyDescent="0.25">
      <c r="A281" s="457">
        <v>130</v>
      </c>
      <c r="B281" s="585" t="s">
        <v>6749</v>
      </c>
      <c r="C281" s="62" t="s">
        <v>5090</v>
      </c>
      <c r="D281" s="477">
        <v>19</v>
      </c>
      <c r="E281" s="833"/>
      <c r="F281" s="478">
        <v>1</v>
      </c>
      <c r="G281" s="411"/>
      <c r="H281" s="425">
        <v>1</v>
      </c>
      <c r="I281" s="468">
        <v>600</v>
      </c>
      <c r="J281" s="244" t="s">
        <v>5348</v>
      </c>
      <c r="K281" s="550" t="s">
        <v>6750</v>
      </c>
    </row>
    <row r="282" spans="1:11" ht="15.75" x14ac:dyDescent="0.25">
      <c r="A282" s="461" t="s">
        <v>51</v>
      </c>
      <c r="B282" s="587" t="s">
        <v>124</v>
      </c>
      <c r="C282" s="62"/>
      <c r="D282" s="462"/>
      <c r="E282" s="534"/>
      <c r="F282" s="463"/>
      <c r="G282" s="463"/>
      <c r="H282" s="463"/>
      <c r="I282" s="464"/>
      <c r="J282" s="465"/>
      <c r="K282" s="604"/>
    </row>
    <row r="283" spans="1:11" ht="47.25" x14ac:dyDescent="0.25">
      <c r="A283" s="457">
        <v>131</v>
      </c>
      <c r="B283" s="585" t="s">
        <v>6751</v>
      </c>
      <c r="C283" s="62" t="s">
        <v>4857</v>
      </c>
      <c r="D283" s="477">
        <v>31</v>
      </c>
      <c r="E283" s="566">
        <v>31</v>
      </c>
      <c r="F283" s="466">
        <v>1</v>
      </c>
      <c r="G283" s="480">
        <v>1</v>
      </c>
      <c r="H283" s="481">
        <v>1</v>
      </c>
      <c r="I283" s="468">
        <v>2500</v>
      </c>
      <c r="J283" s="397" t="s">
        <v>5307</v>
      </c>
      <c r="K283" s="550" t="s">
        <v>6946</v>
      </c>
    </row>
    <row r="284" spans="1:11" ht="15.75" x14ac:dyDescent="0.25">
      <c r="A284" s="461" t="s">
        <v>114</v>
      </c>
      <c r="B284" s="587" t="s">
        <v>125</v>
      </c>
      <c r="C284" s="62"/>
      <c r="D284" s="462"/>
      <c r="E284" s="534"/>
      <c r="F284" s="463"/>
      <c r="G284" s="463"/>
      <c r="H284" s="463"/>
      <c r="I284" s="464"/>
      <c r="J284" s="465"/>
      <c r="K284" s="604"/>
    </row>
    <row r="285" spans="1:11" ht="31.5" x14ac:dyDescent="0.25">
      <c r="A285" s="457">
        <v>132</v>
      </c>
      <c r="B285" s="585" t="s">
        <v>6752</v>
      </c>
      <c r="C285" s="62" t="s">
        <v>944</v>
      </c>
      <c r="D285" s="479"/>
      <c r="E285" s="566">
        <v>16</v>
      </c>
      <c r="F285" s="466">
        <v>2</v>
      </c>
      <c r="G285" s="480">
        <v>2</v>
      </c>
      <c r="H285" s="467"/>
      <c r="I285" s="468" t="s">
        <v>6753</v>
      </c>
      <c r="J285" s="397" t="s">
        <v>6754</v>
      </c>
      <c r="K285" s="550" t="s">
        <v>2011</v>
      </c>
    </row>
    <row r="286" spans="1:11" ht="31.5" x14ac:dyDescent="0.25">
      <c r="A286" s="457">
        <v>133</v>
      </c>
      <c r="B286" s="585" t="s">
        <v>6755</v>
      </c>
      <c r="C286" s="62" t="s">
        <v>944</v>
      </c>
      <c r="D286" s="479"/>
      <c r="E286" s="566">
        <v>13</v>
      </c>
      <c r="F286" s="466">
        <v>1</v>
      </c>
      <c r="G286" s="480">
        <v>1</v>
      </c>
      <c r="H286" s="467"/>
      <c r="I286" s="468">
        <v>1000</v>
      </c>
      <c r="J286" s="397" t="s">
        <v>5307</v>
      </c>
      <c r="K286" s="550" t="s">
        <v>2011</v>
      </c>
    </row>
    <row r="287" spans="1:11" ht="31.5" x14ac:dyDescent="0.25">
      <c r="A287" s="457">
        <v>134</v>
      </c>
      <c r="B287" s="585" t="s">
        <v>6756</v>
      </c>
      <c r="C287" s="62" t="s">
        <v>944</v>
      </c>
      <c r="D287" s="479">
        <v>8.1999999999999993</v>
      </c>
      <c r="E287" s="566"/>
      <c r="F287" s="466">
        <v>1</v>
      </c>
      <c r="G287" s="394"/>
      <c r="H287" s="467">
        <v>1</v>
      </c>
      <c r="I287" s="468">
        <v>290</v>
      </c>
      <c r="J287" s="397" t="s">
        <v>5345</v>
      </c>
      <c r="K287" s="550" t="s">
        <v>4440</v>
      </c>
    </row>
    <row r="288" spans="1:11" ht="15.75" x14ac:dyDescent="0.25">
      <c r="A288" s="461" t="s">
        <v>94</v>
      </c>
      <c r="B288" s="587" t="s">
        <v>7008</v>
      </c>
      <c r="C288" s="62"/>
      <c r="D288" s="482"/>
      <c r="E288" s="485"/>
      <c r="F288" s="483"/>
      <c r="G288" s="483"/>
      <c r="H288" s="483"/>
      <c r="I288" s="484"/>
      <c r="J288" s="485"/>
      <c r="K288" s="604"/>
    </row>
    <row r="289" spans="1:11" ht="31.5" x14ac:dyDescent="0.25">
      <c r="A289" s="457">
        <v>135</v>
      </c>
      <c r="B289" s="585" t="s">
        <v>7534</v>
      </c>
      <c r="C289" s="62" t="s">
        <v>5096</v>
      </c>
      <c r="D289" s="479">
        <v>17</v>
      </c>
      <c r="E289" s="566"/>
      <c r="F289" s="466">
        <v>1</v>
      </c>
      <c r="G289" s="394"/>
      <c r="H289" s="467">
        <v>1</v>
      </c>
      <c r="I289" s="468">
        <v>700</v>
      </c>
      <c r="J289" s="397" t="s">
        <v>5312</v>
      </c>
      <c r="K289" s="550" t="s">
        <v>6947</v>
      </c>
    </row>
    <row r="290" spans="1:11" ht="31.5" x14ac:dyDescent="0.25">
      <c r="A290" s="457">
        <v>136</v>
      </c>
      <c r="B290" s="585" t="s">
        <v>7535</v>
      </c>
      <c r="C290" s="62" t="s">
        <v>5096</v>
      </c>
      <c r="D290" s="479">
        <v>39.6</v>
      </c>
      <c r="E290" s="566"/>
      <c r="F290" s="466">
        <v>2</v>
      </c>
      <c r="G290" s="394"/>
      <c r="H290" s="467">
        <v>2</v>
      </c>
      <c r="I290" s="468" t="s">
        <v>6757</v>
      </c>
      <c r="J290" s="397" t="s">
        <v>5348</v>
      </c>
      <c r="K290" s="550" t="s">
        <v>6947</v>
      </c>
    </row>
    <row r="291" spans="1:11" ht="31.5" x14ac:dyDescent="0.25">
      <c r="A291" s="457">
        <v>137</v>
      </c>
      <c r="B291" s="585" t="s">
        <v>7536</v>
      </c>
      <c r="C291" s="62" t="s">
        <v>5096</v>
      </c>
      <c r="D291" s="479">
        <v>17</v>
      </c>
      <c r="E291" s="566"/>
      <c r="F291" s="466">
        <v>1</v>
      </c>
      <c r="G291" s="394"/>
      <c r="H291" s="467">
        <v>1</v>
      </c>
      <c r="I291" s="468">
        <v>320</v>
      </c>
      <c r="J291" s="397" t="s">
        <v>6758</v>
      </c>
      <c r="K291" s="550" t="s">
        <v>6947</v>
      </c>
    </row>
    <row r="292" spans="1:11" s="264" customFormat="1" ht="15.75" x14ac:dyDescent="0.25">
      <c r="A292" s="461" t="s">
        <v>203</v>
      </c>
      <c r="B292" s="587" t="s">
        <v>122</v>
      </c>
      <c r="C292" s="62"/>
      <c r="D292" s="482"/>
      <c r="E292" s="485"/>
      <c r="F292" s="483"/>
      <c r="G292" s="483"/>
      <c r="H292" s="483"/>
      <c r="I292" s="484"/>
      <c r="J292" s="485"/>
      <c r="K292" s="604"/>
    </row>
    <row r="293" spans="1:11" s="264" customFormat="1" ht="31.5" x14ac:dyDescent="0.25">
      <c r="A293" s="469">
        <v>138</v>
      </c>
      <c r="B293" s="538" t="s">
        <v>6759</v>
      </c>
      <c r="C293" s="263" t="s">
        <v>5097</v>
      </c>
      <c r="D293" s="479">
        <v>105</v>
      </c>
      <c r="E293" s="566"/>
      <c r="F293" s="466">
        <v>2</v>
      </c>
      <c r="G293" s="394"/>
      <c r="H293" s="467">
        <v>2</v>
      </c>
      <c r="I293" s="468">
        <v>700</v>
      </c>
      <c r="J293" s="397" t="s">
        <v>5312</v>
      </c>
      <c r="K293" s="546" t="s">
        <v>5001</v>
      </c>
    </row>
    <row r="294" spans="1:11" ht="31.5" x14ac:dyDescent="0.25">
      <c r="A294" s="469">
        <v>139</v>
      </c>
      <c r="B294" s="538" t="s">
        <v>6760</v>
      </c>
      <c r="C294" s="263" t="s">
        <v>5097</v>
      </c>
      <c r="D294" s="479">
        <v>114</v>
      </c>
      <c r="E294" s="566"/>
      <c r="F294" s="466">
        <v>2</v>
      </c>
      <c r="G294" s="394"/>
      <c r="H294" s="467">
        <v>2</v>
      </c>
      <c r="I294" s="468">
        <v>600</v>
      </c>
      <c r="J294" s="397" t="s">
        <v>5348</v>
      </c>
      <c r="K294" s="546" t="s">
        <v>5001</v>
      </c>
    </row>
    <row r="295" spans="1:11" ht="31.5" x14ac:dyDescent="0.25">
      <c r="A295" s="457">
        <v>140</v>
      </c>
      <c r="B295" s="585" t="s">
        <v>6761</v>
      </c>
      <c r="C295" s="62" t="s">
        <v>5097</v>
      </c>
      <c r="D295" s="477">
        <v>28.7</v>
      </c>
      <c r="E295" s="833"/>
      <c r="F295" s="478">
        <v>1</v>
      </c>
      <c r="G295" s="411"/>
      <c r="H295" s="425">
        <v>1</v>
      </c>
      <c r="I295" s="486">
        <v>400</v>
      </c>
      <c r="J295" s="244" t="s">
        <v>5348</v>
      </c>
      <c r="K295" s="550" t="s">
        <v>6762</v>
      </c>
    </row>
    <row r="296" spans="1:11" ht="15.75" x14ac:dyDescent="0.25">
      <c r="A296" s="461" t="s">
        <v>777</v>
      </c>
      <c r="B296" s="587" t="s">
        <v>7011</v>
      </c>
      <c r="C296" s="62"/>
      <c r="D296" s="462"/>
      <c r="E296" s="534"/>
      <c r="F296" s="463"/>
      <c r="G296" s="463"/>
      <c r="H296" s="463"/>
      <c r="I296" s="464"/>
      <c r="J296" s="465"/>
      <c r="K296" s="604"/>
    </row>
    <row r="297" spans="1:11" ht="31.5" x14ac:dyDescent="0.25">
      <c r="A297" s="857">
        <v>141</v>
      </c>
      <c r="B297" s="858" t="s">
        <v>6203</v>
      </c>
      <c r="C297" s="850" t="s">
        <v>931</v>
      </c>
      <c r="D297" s="859">
        <v>56</v>
      </c>
      <c r="E297" s="860">
        <v>56</v>
      </c>
      <c r="F297" s="861">
        <v>2</v>
      </c>
      <c r="G297" s="854">
        <v>2</v>
      </c>
      <c r="H297" s="861">
        <v>2</v>
      </c>
      <c r="I297" s="862">
        <v>1000</v>
      </c>
      <c r="J297" s="856" t="s">
        <v>5326</v>
      </c>
      <c r="K297" s="863" t="s">
        <v>2011</v>
      </c>
    </row>
    <row r="298" spans="1:11" ht="31.5" x14ac:dyDescent="0.25">
      <c r="A298" s="457">
        <v>142</v>
      </c>
      <c r="B298" s="585" t="s">
        <v>6763</v>
      </c>
      <c r="C298" s="62" t="s">
        <v>931</v>
      </c>
      <c r="D298" s="477">
        <v>95.1</v>
      </c>
      <c r="E298" s="833"/>
      <c r="F298" s="478">
        <v>2</v>
      </c>
      <c r="G298" s="411"/>
      <c r="H298" s="425">
        <v>2</v>
      </c>
      <c r="I298" s="486">
        <v>1000</v>
      </c>
      <c r="J298" s="244" t="s">
        <v>5307</v>
      </c>
      <c r="K298" s="550" t="s">
        <v>6764</v>
      </c>
    </row>
    <row r="299" spans="1:11" ht="15.75" x14ac:dyDescent="0.25">
      <c r="A299" s="461" t="s">
        <v>778</v>
      </c>
      <c r="B299" s="587" t="s">
        <v>126</v>
      </c>
      <c r="C299" s="62"/>
      <c r="D299" s="462"/>
      <c r="E299" s="534"/>
      <c r="F299" s="463"/>
      <c r="G299" s="463"/>
      <c r="H299" s="463"/>
      <c r="I299" s="464"/>
      <c r="J299" s="465"/>
      <c r="K299" s="604"/>
    </row>
    <row r="300" spans="1:11" ht="31.5" x14ac:dyDescent="0.25">
      <c r="A300" s="457">
        <v>143</v>
      </c>
      <c r="B300" s="585" t="s">
        <v>6765</v>
      </c>
      <c r="C300" s="62" t="s">
        <v>5105</v>
      </c>
      <c r="D300" s="479">
        <v>34</v>
      </c>
      <c r="E300" s="566"/>
      <c r="F300" s="466">
        <v>1</v>
      </c>
      <c r="G300" s="394"/>
      <c r="H300" s="467">
        <v>1</v>
      </c>
      <c r="I300" s="468">
        <v>600</v>
      </c>
      <c r="J300" s="397" t="s">
        <v>5348</v>
      </c>
      <c r="K300" s="550" t="s">
        <v>6766</v>
      </c>
    </row>
    <row r="301" spans="1:11" ht="31.5" x14ac:dyDescent="0.25">
      <c r="A301" s="457">
        <v>144</v>
      </c>
      <c r="B301" s="585" t="s">
        <v>6767</v>
      </c>
      <c r="C301" s="62" t="s">
        <v>5105</v>
      </c>
      <c r="D301" s="479">
        <v>14</v>
      </c>
      <c r="E301" s="566"/>
      <c r="F301" s="466">
        <v>1</v>
      </c>
      <c r="G301" s="394"/>
      <c r="H301" s="467">
        <v>1</v>
      </c>
      <c r="I301" s="468">
        <v>290</v>
      </c>
      <c r="J301" s="397" t="s">
        <v>5345</v>
      </c>
      <c r="K301" s="550" t="s">
        <v>6766</v>
      </c>
    </row>
    <row r="302" spans="1:11" ht="31.5" x14ac:dyDescent="0.25">
      <c r="A302" s="457">
        <v>145</v>
      </c>
      <c r="B302" s="585" t="s">
        <v>6768</v>
      </c>
      <c r="C302" s="62" t="s">
        <v>5105</v>
      </c>
      <c r="D302" s="479">
        <v>61.2</v>
      </c>
      <c r="E302" s="566"/>
      <c r="F302" s="466">
        <v>1</v>
      </c>
      <c r="G302" s="394"/>
      <c r="H302" s="467">
        <v>1</v>
      </c>
      <c r="I302" s="468">
        <v>1000</v>
      </c>
      <c r="J302" s="397" t="s">
        <v>5307</v>
      </c>
      <c r="K302" s="550" t="s">
        <v>5030</v>
      </c>
    </row>
    <row r="303" spans="1:11" ht="31.5" x14ac:dyDescent="0.25">
      <c r="A303" s="457">
        <v>146</v>
      </c>
      <c r="B303" s="585" t="s">
        <v>6769</v>
      </c>
      <c r="C303" s="62" t="s">
        <v>5105</v>
      </c>
      <c r="D303" s="479">
        <v>6</v>
      </c>
      <c r="E303" s="566"/>
      <c r="F303" s="466">
        <v>1</v>
      </c>
      <c r="G303" s="394"/>
      <c r="H303" s="467">
        <v>1</v>
      </c>
      <c r="I303" s="468">
        <v>1000</v>
      </c>
      <c r="J303" s="397" t="s">
        <v>5307</v>
      </c>
      <c r="K303" s="550" t="s">
        <v>6770</v>
      </c>
    </row>
    <row r="304" spans="1:11" ht="15.75" x14ac:dyDescent="0.25">
      <c r="A304" s="461" t="s">
        <v>780</v>
      </c>
      <c r="B304" s="587" t="s">
        <v>127</v>
      </c>
      <c r="C304" s="62"/>
      <c r="D304" s="482"/>
      <c r="E304" s="485"/>
      <c r="F304" s="483"/>
      <c r="G304" s="483"/>
      <c r="H304" s="483"/>
      <c r="I304" s="484"/>
      <c r="J304" s="485"/>
      <c r="K304" s="604"/>
    </row>
    <row r="305" spans="1:11" ht="31.5" x14ac:dyDescent="0.25">
      <c r="A305" s="457">
        <v>147</v>
      </c>
      <c r="B305" s="585" t="s">
        <v>6771</v>
      </c>
      <c r="C305" s="62" t="s">
        <v>5101</v>
      </c>
      <c r="D305" s="479">
        <v>57</v>
      </c>
      <c r="E305" s="566"/>
      <c r="F305" s="466">
        <v>1</v>
      </c>
      <c r="G305" s="394"/>
      <c r="H305" s="467">
        <v>1</v>
      </c>
      <c r="I305" s="468">
        <v>400</v>
      </c>
      <c r="J305" s="397" t="s">
        <v>5348</v>
      </c>
      <c r="K305" s="550" t="s">
        <v>141</v>
      </c>
    </row>
    <row r="306" spans="1:11" ht="15.75" x14ac:dyDescent="0.25">
      <c r="A306" s="461" t="s">
        <v>782</v>
      </c>
      <c r="B306" s="587" t="s">
        <v>143</v>
      </c>
      <c r="C306" s="62"/>
      <c r="D306" s="462"/>
      <c r="E306" s="534"/>
      <c r="F306" s="463"/>
      <c r="G306" s="463"/>
      <c r="H306" s="463"/>
      <c r="I306" s="464"/>
      <c r="J306" s="465"/>
      <c r="K306" s="604"/>
    </row>
    <row r="307" spans="1:11" ht="31.5" x14ac:dyDescent="0.25">
      <c r="A307" s="457">
        <v>148</v>
      </c>
      <c r="B307" s="585" t="s">
        <v>6772</v>
      </c>
      <c r="C307" s="62" t="s">
        <v>5106</v>
      </c>
      <c r="D307" s="477">
        <v>180</v>
      </c>
      <c r="E307" s="833"/>
      <c r="F307" s="478">
        <v>2</v>
      </c>
      <c r="G307" s="411"/>
      <c r="H307" s="425">
        <v>2</v>
      </c>
      <c r="I307" s="486">
        <v>1000</v>
      </c>
      <c r="J307" s="244" t="s">
        <v>5307</v>
      </c>
      <c r="K307" s="550" t="s">
        <v>5001</v>
      </c>
    </row>
    <row r="308" spans="1:11" ht="31.5" x14ac:dyDescent="0.25">
      <c r="A308" s="457">
        <v>149</v>
      </c>
      <c r="B308" s="585" t="s">
        <v>6773</v>
      </c>
      <c r="C308" s="62" t="s">
        <v>5106</v>
      </c>
      <c r="D308" s="477">
        <v>118.8</v>
      </c>
      <c r="E308" s="833"/>
      <c r="F308" s="478">
        <v>2</v>
      </c>
      <c r="G308" s="411"/>
      <c r="H308" s="425">
        <v>2</v>
      </c>
      <c r="I308" s="486">
        <v>1000</v>
      </c>
      <c r="J308" s="244" t="s">
        <v>5307</v>
      </c>
      <c r="K308" s="550" t="s">
        <v>5001</v>
      </c>
    </row>
    <row r="309" spans="1:11" s="264" customFormat="1" ht="31.5" x14ac:dyDescent="0.25">
      <c r="A309" s="457">
        <v>150</v>
      </c>
      <c r="B309" s="585" t="s">
        <v>6774</v>
      </c>
      <c r="C309" s="62" t="s">
        <v>5106</v>
      </c>
      <c r="D309" s="477">
        <v>92</v>
      </c>
      <c r="E309" s="833"/>
      <c r="F309" s="478">
        <v>1</v>
      </c>
      <c r="G309" s="411"/>
      <c r="H309" s="425">
        <v>1</v>
      </c>
      <c r="I309" s="486">
        <v>1000</v>
      </c>
      <c r="J309" s="244" t="s">
        <v>5307</v>
      </c>
      <c r="K309" s="550" t="s">
        <v>5030</v>
      </c>
    </row>
    <row r="310" spans="1:11" s="264" customFormat="1" ht="31.5" x14ac:dyDescent="0.25">
      <c r="A310" s="457">
        <v>151</v>
      </c>
      <c r="B310" s="538" t="s">
        <v>6775</v>
      </c>
      <c r="C310" s="488" t="s">
        <v>5106</v>
      </c>
      <c r="D310" s="479">
        <v>20</v>
      </c>
      <c r="E310" s="566"/>
      <c r="F310" s="466">
        <v>1</v>
      </c>
      <c r="G310" s="394"/>
      <c r="H310" s="467">
        <v>1</v>
      </c>
      <c r="I310" s="468">
        <v>320</v>
      </c>
      <c r="J310" s="397" t="s">
        <v>5349</v>
      </c>
      <c r="K310" s="550" t="s">
        <v>5030</v>
      </c>
    </row>
    <row r="311" spans="1:11" ht="31.5" x14ac:dyDescent="0.25">
      <c r="A311" s="457">
        <v>152</v>
      </c>
      <c r="B311" s="538" t="s">
        <v>6776</v>
      </c>
      <c r="C311" s="488" t="s">
        <v>5106</v>
      </c>
      <c r="D311" s="479">
        <v>13</v>
      </c>
      <c r="E311" s="566"/>
      <c r="F311" s="466">
        <v>1</v>
      </c>
      <c r="G311" s="394"/>
      <c r="H311" s="467">
        <v>1</v>
      </c>
      <c r="I311" s="468">
        <v>430</v>
      </c>
      <c r="J311" s="397" t="s">
        <v>5312</v>
      </c>
      <c r="K311" s="550" t="s">
        <v>5030</v>
      </c>
    </row>
    <row r="312" spans="1:11" ht="15.75" x14ac:dyDescent="0.25">
      <c r="A312" s="461" t="s">
        <v>784</v>
      </c>
      <c r="B312" s="587" t="s">
        <v>130</v>
      </c>
      <c r="C312" s="62"/>
      <c r="D312" s="462"/>
      <c r="E312" s="534"/>
      <c r="F312" s="463"/>
      <c r="G312" s="463"/>
      <c r="H312" s="463"/>
      <c r="I312" s="464"/>
      <c r="J312" s="465"/>
      <c r="K312" s="604"/>
    </row>
    <row r="313" spans="1:11" ht="31.5" x14ac:dyDescent="0.25">
      <c r="A313" s="457">
        <v>153</v>
      </c>
      <c r="B313" s="585" t="s">
        <v>6777</v>
      </c>
      <c r="C313" s="62" t="s">
        <v>938</v>
      </c>
      <c r="D313" s="477">
        <v>25</v>
      </c>
      <c r="E313" s="833"/>
      <c r="F313" s="478">
        <v>1</v>
      </c>
      <c r="G313" s="411"/>
      <c r="H313" s="425">
        <v>1</v>
      </c>
      <c r="I313" s="486">
        <v>320</v>
      </c>
      <c r="J313" s="244" t="s">
        <v>5349</v>
      </c>
      <c r="K313" s="550" t="s">
        <v>139</v>
      </c>
    </row>
    <row r="314" spans="1:11" ht="31.5" x14ac:dyDescent="0.25">
      <c r="A314" s="457">
        <v>154</v>
      </c>
      <c r="B314" s="585" t="s">
        <v>6778</v>
      </c>
      <c r="C314" s="62" t="s">
        <v>938</v>
      </c>
      <c r="D314" s="477">
        <v>28</v>
      </c>
      <c r="E314" s="833"/>
      <c r="F314" s="478">
        <v>1</v>
      </c>
      <c r="G314" s="411"/>
      <c r="H314" s="425">
        <v>1</v>
      </c>
      <c r="I314" s="486">
        <v>400</v>
      </c>
      <c r="J314" s="244" t="s">
        <v>5348</v>
      </c>
      <c r="K314" s="550" t="s">
        <v>139</v>
      </c>
    </row>
    <row r="315" spans="1:11" ht="31.5" x14ac:dyDescent="0.25">
      <c r="A315" s="457">
        <v>155</v>
      </c>
      <c r="B315" s="585" t="s">
        <v>6779</v>
      </c>
      <c r="C315" s="62" t="s">
        <v>938</v>
      </c>
      <c r="D315" s="477">
        <v>11.6</v>
      </c>
      <c r="E315" s="833"/>
      <c r="F315" s="478">
        <v>1</v>
      </c>
      <c r="G315" s="411"/>
      <c r="H315" s="425">
        <v>1</v>
      </c>
      <c r="I315" s="486">
        <v>320</v>
      </c>
      <c r="J315" s="244" t="s">
        <v>5348</v>
      </c>
      <c r="K315" s="550" t="s">
        <v>5219</v>
      </c>
    </row>
    <row r="316" spans="1:11" ht="15.75" x14ac:dyDescent="0.25">
      <c r="A316" s="461" t="s">
        <v>789</v>
      </c>
      <c r="B316" s="587" t="s">
        <v>6996</v>
      </c>
      <c r="C316" s="62"/>
      <c r="D316" s="462"/>
      <c r="E316" s="534"/>
      <c r="F316" s="463"/>
      <c r="G316" s="463"/>
      <c r="H316" s="463"/>
      <c r="I316" s="464"/>
      <c r="J316" s="465"/>
      <c r="K316" s="604"/>
    </row>
    <row r="317" spans="1:11" ht="47.25" x14ac:dyDescent="0.25">
      <c r="A317" s="857">
        <v>156</v>
      </c>
      <c r="B317" s="850" t="s">
        <v>7604</v>
      </c>
      <c r="C317" s="850" t="s">
        <v>6204</v>
      </c>
      <c r="D317" s="864">
        <v>20</v>
      </c>
      <c r="E317" s="860"/>
      <c r="F317" s="861"/>
      <c r="G317" s="854"/>
      <c r="H317" s="850"/>
      <c r="I317" s="862"/>
      <c r="J317" s="856"/>
      <c r="K317" s="863" t="s">
        <v>6344</v>
      </c>
    </row>
    <row r="318" spans="1:11" ht="47.25" x14ac:dyDescent="0.25">
      <c r="A318" s="857">
        <v>157</v>
      </c>
      <c r="B318" s="850" t="s">
        <v>7605</v>
      </c>
      <c r="C318" s="850" t="s">
        <v>6205</v>
      </c>
      <c r="D318" s="864">
        <v>19</v>
      </c>
      <c r="E318" s="860"/>
      <c r="F318" s="861"/>
      <c r="G318" s="854"/>
      <c r="H318" s="850"/>
      <c r="I318" s="862"/>
      <c r="J318" s="856"/>
      <c r="K318" s="863" t="s">
        <v>6345</v>
      </c>
    </row>
    <row r="319" spans="1:11" ht="31.5" x14ac:dyDescent="0.25">
      <c r="A319" s="457">
        <v>158</v>
      </c>
      <c r="B319" s="585" t="s">
        <v>6780</v>
      </c>
      <c r="C319" s="62" t="s">
        <v>5323</v>
      </c>
      <c r="D319" s="479">
        <v>13</v>
      </c>
      <c r="E319" s="566"/>
      <c r="F319" s="466">
        <v>1</v>
      </c>
      <c r="G319" s="394"/>
      <c r="H319" s="395">
        <v>1</v>
      </c>
      <c r="I319" s="468">
        <v>700</v>
      </c>
      <c r="J319" s="397" t="s">
        <v>5312</v>
      </c>
      <c r="K319" s="550" t="s">
        <v>5278</v>
      </c>
    </row>
    <row r="320" spans="1:11" ht="31.5" x14ac:dyDescent="0.25">
      <c r="A320" s="457">
        <v>159</v>
      </c>
      <c r="B320" s="585" t="s">
        <v>7537</v>
      </c>
      <c r="C320" s="62" t="s">
        <v>5323</v>
      </c>
      <c r="D320" s="479">
        <v>28</v>
      </c>
      <c r="E320" s="566"/>
      <c r="F320" s="489">
        <v>1</v>
      </c>
      <c r="G320" s="394"/>
      <c r="H320" s="395">
        <v>1</v>
      </c>
      <c r="I320" s="490">
        <v>700</v>
      </c>
      <c r="J320" s="491" t="s">
        <v>5312</v>
      </c>
      <c r="K320" s="605" t="s">
        <v>134</v>
      </c>
    </row>
    <row r="321" spans="1:11" ht="15.75" x14ac:dyDescent="0.25">
      <c r="A321" s="461" t="s">
        <v>790</v>
      </c>
      <c r="B321" s="587" t="s">
        <v>6998</v>
      </c>
      <c r="C321" s="62"/>
      <c r="D321" s="482"/>
      <c r="E321" s="485"/>
      <c r="F321" s="483"/>
      <c r="G321" s="483"/>
      <c r="H321" s="483"/>
      <c r="I321" s="484"/>
      <c r="J321" s="485"/>
      <c r="K321" s="604"/>
    </row>
    <row r="322" spans="1:11" ht="31.5" x14ac:dyDescent="0.25">
      <c r="A322" s="457">
        <v>160</v>
      </c>
      <c r="B322" s="585" t="s">
        <v>6781</v>
      </c>
      <c r="C322" s="62" t="s">
        <v>5186</v>
      </c>
      <c r="D322" s="479">
        <v>37</v>
      </c>
      <c r="E322" s="566"/>
      <c r="F322" s="466">
        <v>2</v>
      </c>
      <c r="G322" s="394"/>
      <c r="H322" s="467">
        <v>2</v>
      </c>
      <c r="I322" s="468" t="s">
        <v>6782</v>
      </c>
      <c r="J322" s="397" t="s">
        <v>6783</v>
      </c>
      <c r="K322" s="550" t="s">
        <v>6947</v>
      </c>
    </row>
    <row r="323" spans="1:11" ht="31.5" x14ac:dyDescent="0.25">
      <c r="A323" s="457">
        <v>161</v>
      </c>
      <c r="B323" s="585" t="s">
        <v>6784</v>
      </c>
      <c r="C323" s="62" t="s">
        <v>5186</v>
      </c>
      <c r="D323" s="479">
        <v>10</v>
      </c>
      <c r="E323" s="566"/>
      <c r="F323" s="466">
        <v>1</v>
      </c>
      <c r="G323" s="394"/>
      <c r="H323" s="467">
        <v>1</v>
      </c>
      <c r="I323" s="468">
        <v>320</v>
      </c>
      <c r="J323" s="397" t="s">
        <v>5349</v>
      </c>
      <c r="K323" s="550" t="s">
        <v>6785</v>
      </c>
    </row>
    <row r="324" spans="1:11" ht="31.5" x14ac:dyDescent="0.25">
      <c r="A324" s="457">
        <v>162</v>
      </c>
      <c r="B324" s="585" t="s">
        <v>6786</v>
      </c>
      <c r="C324" s="62" t="s">
        <v>5186</v>
      </c>
      <c r="D324" s="479">
        <v>12</v>
      </c>
      <c r="E324" s="566"/>
      <c r="F324" s="466">
        <v>1</v>
      </c>
      <c r="G324" s="394"/>
      <c r="H324" s="467">
        <v>1</v>
      </c>
      <c r="I324" s="468">
        <v>290</v>
      </c>
      <c r="J324" s="397" t="s">
        <v>5345</v>
      </c>
      <c r="K324" s="550" t="s">
        <v>6785</v>
      </c>
    </row>
    <row r="325" spans="1:11" ht="31.5" x14ac:dyDescent="0.25">
      <c r="A325" s="457">
        <v>163</v>
      </c>
      <c r="B325" s="585" t="s">
        <v>6787</v>
      </c>
      <c r="C325" s="62" t="s">
        <v>5186</v>
      </c>
      <c r="D325" s="479">
        <v>14</v>
      </c>
      <c r="E325" s="566"/>
      <c r="F325" s="466">
        <v>1</v>
      </c>
      <c r="G325" s="394"/>
      <c r="H325" s="467">
        <v>1</v>
      </c>
      <c r="I325" s="468">
        <v>600</v>
      </c>
      <c r="J325" s="397" t="s">
        <v>5348</v>
      </c>
      <c r="K325" s="550" t="s">
        <v>6947</v>
      </c>
    </row>
    <row r="326" spans="1:11" ht="15.75" x14ac:dyDescent="0.25">
      <c r="A326" s="461" t="s">
        <v>794</v>
      </c>
      <c r="B326" s="587" t="s">
        <v>128</v>
      </c>
      <c r="C326" s="62"/>
      <c r="D326" s="482"/>
      <c r="E326" s="485"/>
      <c r="F326" s="483"/>
      <c r="G326" s="483"/>
      <c r="H326" s="483"/>
      <c r="I326" s="484"/>
      <c r="J326" s="485"/>
      <c r="K326" s="604"/>
    </row>
    <row r="327" spans="1:11" ht="31.5" x14ac:dyDescent="0.25">
      <c r="A327" s="457">
        <v>164</v>
      </c>
      <c r="B327" s="585" t="s">
        <v>7538</v>
      </c>
      <c r="C327" s="62" t="s">
        <v>4988</v>
      </c>
      <c r="D327" s="479"/>
      <c r="E327" s="566">
        <v>289.39999999999998</v>
      </c>
      <c r="F327" s="466">
        <v>6</v>
      </c>
      <c r="G327" s="394">
        <v>6</v>
      </c>
      <c r="H327" s="467"/>
      <c r="I327" s="468">
        <v>3200</v>
      </c>
      <c r="J327" s="397" t="s">
        <v>5337</v>
      </c>
      <c r="K327" s="550" t="s">
        <v>6311</v>
      </c>
    </row>
    <row r="328" spans="1:11" ht="31.5" x14ac:dyDescent="0.25">
      <c r="A328" s="457">
        <v>165</v>
      </c>
      <c r="B328" s="585" t="s">
        <v>6788</v>
      </c>
      <c r="C328" s="62" t="s">
        <v>4988</v>
      </c>
      <c r="D328" s="479">
        <v>22.9</v>
      </c>
      <c r="E328" s="566"/>
      <c r="F328" s="466">
        <v>1</v>
      </c>
      <c r="G328" s="394"/>
      <c r="H328" s="467">
        <v>1</v>
      </c>
      <c r="I328" s="468">
        <v>290</v>
      </c>
      <c r="J328" s="397" t="s">
        <v>5345</v>
      </c>
      <c r="K328" s="550" t="s">
        <v>6789</v>
      </c>
    </row>
    <row r="329" spans="1:11" ht="31.5" x14ac:dyDescent="0.25">
      <c r="A329" s="457">
        <v>166</v>
      </c>
      <c r="B329" s="585" t="s">
        <v>6790</v>
      </c>
      <c r="C329" s="62" t="s">
        <v>4988</v>
      </c>
      <c r="D329" s="479">
        <v>40.5</v>
      </c>
      <c r="E329" s="566"/>
      <c r="F329" s="466">
        <v>2</v>
      </c>
      <c r="G329" s="394"/>
      <c r="H329" s="467">
        <v>2</v>
      </c>
      <c r="I329" s="468" t="s">
        <v>6791</v>
      </c>
      <c r="J329" s="397" t="s">
        <v>6792</v>
      </c>
      <c r="K329" s="550" t="s">
        <v>6789</v>
      </c>
    </row>
    <row r="330" spans="1:11" ht="31.5" x14ac:dyDescent="0.25">
      <c r="A330" s="457">
        <v>167</v>
      </c>
      <c r="B330" s="585" t="s">
        <v>6793</v>
      </c>
      <c r="C330" s="62" t="s">
        <v>4988</v>
      </c>
      <c r="D330" s="479">
        <v>9</v>
      </c>
      <c r="E330" s="566"/>
      <c r="F330" s="466">
        <v>1</v>
      </c>
      <c r="G330" s="394"/>
      <c r="H330" s="467">
        <v>1</v>
      </c>
      <c r="I330" s="468">
        <v>290</v>
      </c>
      <c r="J330" s="397" t="s">
        <v>5345</v>
      </c>
      <c r="K330" s="550" t="s">
        <v>6789</v>
      </c>
    </row>
    <row r="331" spans="1:11" s="264" customFormat="1" ht="31.5" x14ac:dyDescent="0.25">
      <c r="A331" s="457">
        <v>168</v>
      </c>
      <c r="B331" s="301" t="s">
        <v>7539</v>
      </c>
      <c r="C331" s="493" t="s">
        <v>4888</v>
      </c>
      <c r="D331" s="494">
        <v>101</v>
      </c>
      <c r="E331" s="566"/>
      <c r="F331" s="466">
        <v>2</v>
      </c>
      <c r="G331" s="394"/>
      <c r="H331" s="467">
        <v>2</v>
      </c>
      <c r="I331" s="468">
        <v>700</v>
      </c>
      <c r="J331" s="397" t="s">
        <v>5312</v>
      </c>
      <c r="K331" s="550" t="s">
        <v>5030</v>
      </c>
    </row>
    <row r="332" spans="1:11" s="264" customFormat="1" ht="31.5" x14ac:dyDescent="0.25">
      <c r="A332" s="457">
        <v>169</v>
      </c>
      <c r="B332" s="46" t="s">
        <v>6794</v>
      </c>
      <c r="C332" s="169" t="s">
        <v>4888</v>
      </c>
      <c r="D332" s="495">
        <v>138</v>
      </c>
      <c r="E332" s="496"/>
      <c r="F332" s="466">
        <v>1</v>
      </c>
      <c r="G332" s="394"/>
      <c r="H332" s="467">
        <v>1</v>
      </c>
      <c r="I332" s="468">
        <v>290</v>
      </c>
      <c r="J332" s="397" t="s">
        <v>5345</v>
      </c>
      <c r="K332" s="546" t="s">
        <v>6795</v>
      </c>
    </row>
    <row r="333" spans="1:11" s="264" customFormat="1" ht="31.5" x14ac:dyDescent="0.25">
      <c r="A333" s="457">
        <v>170</v>
      </c>
      <c r="B333" s="46" t="s">
        <v>6796</v>
      </c>
      <c r="C333" s="169" t="s">
        <v>4888</v>
      </c>
      <c r="D333" s="495"/>
      <c r="E333" s="496">
        <v>190</v>
      </c>
      <c r="F333" s="466">
        <v>5</v>
      </c>
      <c r="G333" s="394">
        <v>5</v>
      </c>
      <c r="H333" s="467"/>
      <c r="I333" s="468">
        <v>1120</v>
      </c>
      <c r="J333" s="397" t="s">
        <v>5307</v>
      </c>
      <c r="K333" s="546" t="s">
        <v>6311</v>
      </c>
    </row>
    <row r="334" spans="1:11" ht="31.5" x14ac:dyDescent="0.25">
      <c r="A334" s="457">
        <v>171</v>
      </c>
      <c r="B334" s="46" t="s">
        <v>6797</v>
      </c>
      <c r="C334" s="169" t="s">
        <v>4888</v>
      </c>
      <c r="D334" s="495"/>
      <c r="E334" s="496">
        <v>220</v>
      </c>
      <c r="F334" s="466">
        <v>5</v>
      </c>
      <c r="G334" s="394">
        <v>5</v>
      </c>
      <c r="H334" s="467"/>
      <c r="I334" s="468">
        <v>1120</v>
      </c>
      <c r="J334" s="397" t="s">
        <v>5348</v>
      </c>
      <c r="K334" s="546" t="s">
        <v>6311</v>
      </c>
    </row>
    <row r="335" spans="1:11" ht="15.75" x14ac:dyDescent="0.25">
      <c r="A335" s="461" t="s">
        <v>795</v>
      </c>
      <c r="B335" s="587" t="s">
        <v>7010</v>
      </c>
      <c r="C335" s="62"/>
      <c r="D335" s="462"/>
      <c r="E335" s="534"/>
      <c r="F335" s="463"/>
      <c r="G335" s="463"/>
      <c r="H335" s="463"/>
      <c r="I335" s="1044"/>
      <c r="J335" s="1045"/>
      <c r="K335" s="1046"/>
    </row>
    <row r="336" spans="1:11" ht="31.5" x14ac:dyDescent="0.25">
      <c r="A336" s="457">
        <v>172</v>
      </c>
      <c r="B336" s="585" t="s">
        <v>6798</v>
      </c>
      <c r="C336" s="62" t="s">
        <v>5093</v>
      </c>
      <c r="D336" s="497"/>
      <c r="E336" s="875">
        <v>23</v>
      </c>
      <c r="F336" s="478">
        <v>1</v>
      </c>
      <c r="G336" s="498">
        <v>1</v>
      </c>
      <c r="H336" s="425"/>
      <c r="I336" s="486">
        <v>1000</v>
      </c>
      <c r="J336" s="244" t="s">
        <v>5307</v>
      </c>
      <c r="K336" s="550" t="s">
        <v>2011</v>
      </c>
    </row>
    <row r="337" spans="1:11" ht="31.5" x14ac:dyDescent="0.25">
      <c r="A337" s="457">
        <v>173</v>
      </c>
      <c r="B337" s="585" t="s">
        <v>6799</v>
      </c>
      <c r="C337" s="62" t="s">
        <v>5093</v>
      </c>
      <c r="D337" s="477">
        <v>5</v>
      </c>
      <c r="E337" s="833"/>
      <c r="F337" s="478">
        <v>1</v>
      </c>
      <c r="G337" s="411"/>
      <c r="H337" s="425">
        <v>1</v>
      </c>
      <c r="I337" s="468">
        <v>290</v>
      </c>
      <c r="J337" s="244" t="s">
        <v>5345</v>
      </c>
      <c r="K337" s="550" t="s">
        <v>2011</v>
      </c>
    </row>
    <row r="338" spans="1:11" s="70" customFormat="1" ht="15.75" x14ac:dyDescent="0.25">
      <c r="A338" s="461" t="s">
        <v>990</v>
      </c>
      <c r="B338" s="587" t="s">
        <v>7009</v>
      </c>
      <c r="C338" s="62"/>
      <c r="D338" s="462"/>
      <c r="E338" s="534"/>
      <c r="F338" s="463"/>
      <c r="G338" s="463"/>
      <c r="H338" s="463"/>
      <c r="I338" s="1044"/>
      <c r="J338" s="1045"/>
      <c r="K338" s="1046"/>
    </row>
    <row r="339" spans="1:11" ht="31.5" x14ac:dyDescent="0.25">
      <c r="A339" s="457">
        <v>174</v>
      </c>
      <c r="B339" s="585" t="s">
        <v>6951</v>
      </c>
      <c r="C339" s="133" t="s">
        <v>5100</v>
      </c>
      <c r="D339" s="563">
        <v>5.2</v>
      </c>
      <c r="E339" s="548"/>
      <c r="F339" s="478">
        <v>1</v>
      </c>
      <c r="G339" s="452"/>
      <c r="H339" s="425">
        <v>1</v>
      </c>
      <c r="I339" s="468">
        <v>400</v>
      </c>
      <c r="J339" s="397" t="s">
        <v>5348</v>
      </c>
      <c r="K339" s="546" t="s">
        <v>6311</v>
      </c>
    </row>
    <row r="340" spans="1:11" ht="15.75" x14ac:dyDescent="0.25">
      <c r="A340" s="499" t="s">
        <v>96</v>
      </c>
      <c r="B340" s="589" t="s">
        <v>5318</v>
      </c>
      <c r="C340" s="194"/>
      <c r="D340" s="500"/>
      <c r="E340" s="501"/>
      <c r="F340" s="502"/>
      <c r="G340" s="195"/>
      <c r="H340" s="194"/>
      <c r="I340" s="503"/>
      <c r="J340" s="501"/>
      <c r="K340" s="589"/>
    </row>
    <row r="341" spans="1:11" ht="15.75" x14ac:dyDescent="0.25">
      <c r="A341" s="499" t="s">
        <v>6800</v>
      </c>
      <c r="B341" s="589" t="s">
        <v>6260</v>
      </c>
      <c r="C341" s="194"/>
      <c r="D341" s="500"/>
      <c r="E341" s="501"/>
      <c r="F341" s="502"/>
      <c r="G341" s="195"/>
      <c r="H341" s="194"/>
      <c r="I341" s="503"/>
      <c r="J341" s="501"/>
      <c r="K341" s="589"/>
    </row>
    <row r="342" spans="1:11" ht="31.5" x14ac:dyDescent="0.25">
      <c r="A342" s="262">
        <v>175</v>
      </c>
      <c r="B342" s="574" t="s">
        <v>6801</v>
      </c>
      <c r="C342" s="62" t="s">
        <v>5089</v>
      </c>
      <c r="D342" s="470">
        <v>16</v>
      </c>
      <c r="E342" s="504"/>
      <c r="F342" s="471">
        <v>1</v>
      </c>
      <c r="G342" s="475"/>
      <c r="H342" s="471">
        <v>1</v>
      </c>
      <c r="I342" s="474">
        <v>290</v>
      </c>
      <c r="J342" s="397" t="s">
        <v>5345</v>
      </c>
      <c r="K342" s="606" t="s">
        <v>99</v>
      </c>
    </row>
    <row r="343" spans="1:11" s="266" customFormat="1" ht="31.5" x14ac:dyDescent="0.25">
      <c r="A343" s="262">
        <v>176</v>
      </c>
      <c r="B343" s="585" t="s">
        <v>6802</v>
      </c>
      <c r="C343" s="62" t="s">
        <v>5089</v>
      </c>
      <c r="D343" s="505">
        <v>49</v>
      </c>
      <c r="E343" s="875"/>
      <c r="F343" s="478">
        <v>1</v>
      </c>
      <c r="G343" s="498"/>
      <c r="H343" s="425">
        <v>1</v>
      </c>
      <c r="I343" s="486">
        <v>700</v>
      </c>
      <c r="J343" s="244" t="s">
        <v>5312</v>
      </c>
      <c r="K343" s="550" t="s">
        <v>131</v>
      </c>
    </row>
    <row r="344" spans="1:11" ht="31.5" x14ac:dyDescent="0.25">
      <c r="A344" s="506">
        <v>177</v>
      </c>
      <c r="B344" s="538" t="s">
        <v>6803</v>
      </c>
      <c r="C344" s="169" t="s">
        <v>5089</v>
      </c>
      <c r="D344" s="507">
        <v>9</v>
      </c>
      <c r="E344" s="508"/>
      <c r="F344" s="467">
        <v>1</v>
      </c>
      <c r="G344" s="475"/>
      <c r="H344" s="467">
        <v>1</v>
      </c>
      <c r="I344" s="468">
        <v>290</v>
      </c>
      <c r="J344" s="397" t="s">
        <v>5345</v>
      </c>
      <c r="K344" s="606" t="s">
        <v>99</v>
      </c>
    </row>
    <row r="345" spans="1:11" ht="15.75" x14ac:dyDescent="0.25">
      <c r="A345" s="509" t="s">
        <v>7</v>
      </c>
      <c r="B345" s="573" t="s">
        <v>803</v>
      </c>
      <c r="C345" s="62"/>
      <c r="D345" s="510"/>
      <c r="E345" s="511"/>
      <c r="F345" s="512"/>
      <c r="G345" s="193"/>
      <c r="H345" s="62"/>
      <c r="I345" s="513"/>
      <c r="J345" s="514"/>
      <c r="K345" s="607"/>
    </row>
    <row r="346" spans="1:11" ht="31.5" x14ac:dyDescent="0.25">
      <c r="A346" s="262">
        <v>178</v>
      </c>
      <c r="B346" s="574" t="s">
        <v>6804</v>
      </c>
      <c r="C346" s="62" t="s">
        <v>107</v>
      </c>
      <c r="D346" s="470">
        <v>59</v>
      </c>
      <c r="E346" s="504"/>
      <c r="F346" s="471">
        <v>1</v>
      </c>
      <c r="G346" s="475"/>
      <c r="H346" s="471">
        <v>1</v>
      </c>
      <c r="I346" s="474">
        <v>800</v>
      </c>
      <c r="J346" s="397" t="s">
        <v>5307</v>
      </c>
      <c r="K346" s="606" t="s">
        <v>99</v>
      </c>
    </row>
    <row r="347" spans="1:11" ht="31.5" x14ac:dyDescent="0.25">
      <c r="A347" s="262">
        <v>179</v>
      </c>
      <c r="B347" s="574" t="s">
        <v>6805</v>
      </c>
      <c r="C347" s="62" t="s">
        <v>107</v>
      </c>
      <c r="D347" s="470">
        <v>42</v>
      </c>
      <c r="E347" s="515"/>
      <c r="F347" s="471">
        <v>1</v>
      </c>
      <c r="G347" s="475"/>
      <c r="H347" s="471">
        <v>1</v>
      </c>
      <c r="I347" s="474">
        <v>700</v>
      </c>
      <c r="J347" s="397" t="s">
        <v>5312</v>
      </c>
      <c r="K347" s="606" t="s">
        <v>99</v>
      </c>
    </row>
    <row r="348" spans="1:11" ht="31.5" x14ac:dyDescent="0.25">
      <c r="A348" s="677">
        <v>180</v>
      </c>
      <c r="B348" s="574" t="s">
        <v>7540</v>
      </c>
      <c r="C348" s="62" t="s">
        <v>107</v>
      </c>
      <c r="D348" s="470">
        <v>8.9</v>
      </c>
      <c r="E348" s="504"/>
      <c r="F348" s="471">
        <v>1</v>
      </c>
      <c r="G348" s="475"/>
      <c r="H348" s="471">
        <v>1</v>
      </c>
      <c r="I348" s="474">
        <v>800</v>
      </c>
      <c r="J348" s="397" t="s">
        <v>5307</v>
      </c>
      <c r="K348" s="606" t="s">
        <v>99</v>
      </c>
    </row>
    <row r="349" spans="1:11" ht="31.5" x14ac:dyDescent="0.25">
      <c r="A349" s="677">
        <v>181</v>
      </c>
      <c r="B349" s="12" t="s">
        <v>7541</v>
      </c>
      <c r="C349" s="133" t="s">
        <v>6806</v>
      </c>
      <c r="D349" s="516">
        <v>19</v>
      </c>
      <c r="E349" s="504"/>
      <c r="F349" s="471">
        <v>1</v>
      </c>
      <c r="G349" s="475"/>
      <c r="H349" s="471">
        <v>1</v>
      </c>
      <c r="I349" s="474">
        <v>600</v>
      </c>
      <c r="J349" s="397" t="s">
        <v>5348</v>
      </c>
      <c r="K349" s="606" t="s">
        <v>99</v>
      </c>
    </row>
    <row r="350" spans="1:11" ht="15.75" x14ac:dyDescent="0.25">
      <c r="A350" s="509" t="s">
        <v>51</v>
      </c>
      <c r="B350" s="573" t="s">
        <v>910</v>
      </c>
      <c r="C350" s="62"/>
      <c r="D350" s="510"/>
      <c r="E350" s="511"/>
      <c r="F350" s="512"/>
      <c r="G350" s="193"/>
      <c r="H350" s="62"/>
      <c r="I350" s="513"/>
      <c r="J350" s="514"/>
      <c r="K350" s="607"/>
    </row>
    <row r="351" spans="1:11" ht="31.5" x14ac:dyDescent="0.25">
      <c r="A351" s="262">
        <v>182</v>
      </c>
      <c r="B351" s="574" t="s">
        <v>6807</v>
      </c>
      <c r="C351" s="62" t="s">
        <v>6808</v>
      </c>
      <c r="D351" s="470">
        <v>29.37</v>
      </c>
      <c r="E351" s="504"/>
      <c r="F351" s="471">
        <v>1</v>
      </c>
      <c r="G351" s="475"/>
      <c r="H351" s="471">
        <v>1</v>
      </c>
      <c r="I351" s="474">
        <v>700</v>
      </c>
      <c r="J351" s="397" t="s">
        <v>5312</v>
      </c>
      <c r="K351" s="546" t="s">
        <v>6329</v>
      </c>
    </row>
    <row r="352" spans="1:11" ht="31.5" x14ac:dyDescent="0.25">
      <c r="A352" s="262">
        <v>183</v>
      </c>
      <c r="B352" s="574" t="s">
        <v>6809</v>
      </c>
      <c r="C352" s="62" t="s">
        <v>6808</v>
      </c>
      <c r="D352" s="470">
        <v>8.1999999999999993</v>
      </c>
      <c r="E352" s="504"/>
      <c r="F352" s="471">
        <v>1</v>
      </c>
      <c r="G352" s="475"/>
      <c r="H352" s="471">
        <v>1</v>
      </c>
      <c r="I352" s="474">
        <v>290</v>
      </c>
      <c r="J352" s="397" t="s">
        <v>5345</v>
      </c>
      <c r="K352" s="546" t="s">
        <v>6323</v>
      </c>
    </row>
    <row r="353" spans="1:11" ht="31.5" x14ac:dyDescent="0.25">
      <c r="A353" s="944">
        <v>184</v>
      </c>
      <c r="B353" s="574" t="s">
        <v>6810</v>
      </c>
      <c r="C353" s="62" t="s">
        <v>6808</v>
      </c>
      <c r="D353" s="470">
        <v>20.07</v>
      </c>
      <c r="E353" s="504"/>
      <c r="F353" s="471">
        <v>1</v>
      </c>
      <c r="G353" s="475"/>
      <c r="H353" s="471">
        <v>1</v>
      </c>
      <c r="I353" s="474">
        <v>700</v>
      </c>
      <c r="J353" s="397" t="s">
        <v>5312</v>
      </c>
      <c r="K353" s="546" t="s">
        <v>6323</v>
      </c>
    </row>
    <row r="354" spans="1:11" ht="31.5" x14ac:dyDescent="0.25">
      <c r="A354" s="944">
        <v>185</v>
      </c>
      <c r="B354" s="574" t="s">
        <v>6811</v>
      </c>
      <c r="C354" s="62" t="s">
        <v>6808</v>
      </c>
      <c r="D354" s="470">
        <v>5.12</v>
      </c>
      <c r="E354" s="504"/>
      <c r="F354" s="471">
        <v>1</v>
      </c>
      <c r="G354" s="475"/>
      <c r="H354" s="471">
        <v>1</v>
      </c>
      <c r="I354" s="474">
        <v>290</v>
      </c>
      <c r="J354" s="397" t="s">
        <v>5345</v>
      </c>
      <c r="K354" s="546" t="s">
        <v>6812</v>
      </c>
    </row>
    <row r="355" spans="1:11" ht="31.5" x14ac:dyDescent="0.25">
      <c r="A355" s="944">
        <v>186</v>
      </c>
      <c r="B355" s="574" t="s">
        <v>6813</v>
      </c>
      <c r="C355" s="62" t="s">
        <v>6808</v>
      </c>
      <c r="D355" s="470">
        <v>24.81</v>
      </c>
      <c r="E355" s="504"/>
      <c r="F355" s="471">
        <v>1</v>
      </c>
      <c r="G355" s="475"/>
      <c r="H355" s="471">
        <v>1</v>
      </c>
      <c r="I355" s="474">
        <v>600</v>
      </c>
      <c r="J355" s="397" t="s">
        <v>5348</v>
      </c>
      <c r="K355" s="546" t="s">
        <v>6329</v>
      </c>
    </row>
    <row r="356" spans="1:11" ht="31.5" x14ac:dyDescent="0.25">
      <c r="A356" s="944">
        <v>187</v>
      </c>
      <c r="B356" s="574" t="s">
        <v>6814</v>
      </c>
      <c r="C356" s="62" t="s">
        <v>6808</v>
      </c>
      <c r="D356" s="470">
        <v>9.4499999999999993</v>
      </c>
      <c r="E356" s="504"/>
      <c r="F356" s="471">
        <v>1</v>
      </c>
      <c r="G356" s="475"/>
      <c r="H356" s="471">
        <v>1</v>
      </c>
      <c r="I356" s="474">
        <v>1120</v>
      </c>
      <c r="J356" s="397" t="s">
        <v>5307</v>
      </c>
      <c r="K356" s="546" t="s">
        <v>6329</v>
      </c>
    </row>
    <row r="357" spans="1:11" ht="31.5" x14ac:dyDescent="0.25">
      <c r="A357" s="944">
        <v>188</v>
      </c>
      <c r="B357" s="574" t="s">
        <v>6815</v>
      </c>
      <c r="C357" s="62" t="s">
        <v>6808</v>
      </c>
      <c r="D357" s="470">
        <v>36.159999999999997</v>
      </c>
      <c r="E357" s="504"/>
      <c r="F357" s="471">
        <v>1</v>
      </c>
      <c r="G357" s="475"/>
      <c r="H357" s="471">
        <v>1</v>
      </c>
      <c r="I357" s="474">
        <v>1950</v>
      </c>
      <c r="J357" s="397" t="s">
        <v>6816</v>
      </c>
      <c r="K357" s="546" t="s">
        <v>6324</v>
      </c>
    </row>
    <row r="358" spans="1:11" ht="15.75" x14ac:dyDescent="0.25">
      <c r="A358" s="509" t="s">
        <v>114</v>
      </c>
      <c r="B358" s="573" t="s">
        <v>802</v>
      </c>
      <c r="C358" s="62"/>
      <c r="D358" s="517"/>
      <c r="E358" s="518"/>
      <c r="F358" s="512"/>
      <c r="G358" s="193"/>
      <c r="H358" s="62"/>
      <c r="I358" s="513"/>
      <c r="J358" s="514"/>
      <c r="K358" s="607"/>
    </row>
    <row r="359" spans="1:11" ht="31.5" x14ac:dyDescent="0.25">
      <c r="A359" s="262">
        <v>189</v>
      </c>
      <c r="B359" s="574" t="s">
        <v>6817</v>
      </c>
      <c r="C359" s="62" t="s">
        <v>923</v>
      </c>
      <c r="D359" s="470">
        <v>111</v>
      </c>
      <c r="E359" s="504"/>
      <c r="F359" s="471">
        <v>1</v>
      </c>
      <c r="G359" s="475"/>
      <c r="H359" s="471">
        <v>1</v>
      </c>
      <c r="I359" s="474">
        <v>700</v>
      </c>
      <c r="J359" s="397" t="s">
        <v>5312</v>
      </c>
      <c r="K359" s="546" t="s">
        <v>5033</v>
      </c>
    </row>
    <row r="360" spans="1:11" ht="15.75" x14ac:dyDescent="0.25">
      <c r="A360" s="509" t="s">
        <v>94</v>
      </c>
      <c r="B360" s="573" t="s">
        <v>791</v>
      </c>
      <c r="C360" s="62"/>
      <c r="D360" s="517"/>
      <c r="E360" s="518"/>
      <c r="F360" s="512"/>
      <c r="G360" s="193"/>
      <c r="H360" s="62"/>
      <c r="I360" s="513"/>
      <c r="J360" s="514"/>
      <c r="K360" s="607"/>
    </row>
    <row r="361" spans="1:11" ht="31.5" x14ac:dyDescent="0.25">
      <c r="A361" s="262">
        <v>190</v>
      </c>
      <c r="B361" s="574" t="s">
        <v>6818</v>
      </c>
      <c r="C361" s="62" t="s">
        <v>5335</v>
      </c>
      <c r="D361" s="470">
        <v>15.3</v>
      </c>
      <c r="E361" s="504"/>
      <c r="F361" s="471">
        <v>1</v>
      </c>
      <c r="G361" s="475"/>
      <c r="H361" s="473"/>
      <c r="I361" s="474">
        <v>600</v>
      </c>
      <c r="J361" s="397" t="s">
        <v>5348</v>
      </c>
      <c r="K361" s="546" t="s">
        <v>6819</v>
      </c>
    </row>
    <row r="362" spans="1:11" ht="31.5" x14ac:dyDescent="0.25">
      <c r="A362" s="262">
        <v>191</v>
      </c>
      <c r="B362" s="574" t="s">
        <v>6820</v>
      </c>
      <c r="C362" s="62" t="s">
        <v>5335</v>
      </c>
      <c r="D362" s="470">
        <v>4</v>
      </c>
      <c r="E362" s="504"/>
      <c r="F362" s="471">
        <v>1</v>
      </c>
      <c r="G362" s="475"/>
      <c r="H362" s="473"/>
      <c r="I362" s="474">
        <v>700</v>
      </c>
      <c r="J362" s="397" t="s">
        <v>5312</v>
      </c>
      <c r="K362" s="546" t="s">
        <v>5033</v>
      </c>
    </row>
    <row r="363" spans="1:11" s="264" customFormat="1" ht="31.5" x14ac:dyDescent="0.25">
      <c r="A363" s="944">
        <v>192</v>
      </c>
      <c r="B363" s="574" t="s">
        <v>6817</v>
      </c>
      <c r="C363" s="62" t="s">
        <v>5335</v>
      </c>
      <c r="D363" s="470">
        <v>10</v>
      </c>
      <c r="E363" s="504"/>
      <c r="F363" s="471">
        <v>1</v>
      </c>
      <c r="G363" s="475"/>
      <c r="H363" s="473"/>
      <c r="I363" s="474">
        <v>600</v>
      </c>
      <c r="J363" s="397" t="s">
        <v>5348</v>
      </c>
      <c r="K363" s="546" t="s">
        <v>6812</v>
      </c>
    </row>
    <row r="364" spans="1:11" s="264" customFormat="1" ht="31.5" x14ac:dyDescent="0.25">
      <c r="A364" s="944">
        <v>193</v>
      </c>
      <c r="B364" s="538" t="s">
        <v>6821</v>
      </c>
      <c r="C364" s="263" t="s">
        <v>5335</v>
      </c>
      <c r="D364" s="519">
        <v>39</v>
      </c>
      <c r="E364" s="520"/>
      <c r="F364" s="521">
        <v>1</v>
      </c>
      <c r="G364" s="522"/>
      <c r="H364" s="263"/>
      <c r="I364" s="468">
        <v>700</v>
      </c>
      <c r="J364" s="397" t="s">
        <v>5312</v>
      </c>
      <c r="K364" s="546"/>
    </row>
    <row r="365" spans="1:11" ht="31.5" x14ac:dyDescent="0.25">
      <c r="A365" s="944">
        <v>194</v>
      </c>
      <c r="B365" s="538" t="s">
        <v>7542</v>
      </c>
      <c r="C365" s="169" t="s">
        <v>5335</v>
      </c>
      <c r="D365" s="519">
        <v>9</v>
      </c>
      <c r="E365" s="520"/>
      <c r="F365" s="521">
        <v>1</v>
      </c>
      <c r="G365" s="884"/>
      <c r="H365" s="169"/>
      <c r="I365" s="468">
        <v>290</v>
      </c>
      <c r="J365" s="397" t="s">
        <v>7543</v>
      </c>
      <c r="K365" s="523" t="s">
        <v>6311</v>
      </c>
    </row>
    <row r="366" spans="1:11" ht="15.75" x14ac:dyDescent="0.25">
      <c r="A366" s="509" t="s">
        <v>203</v>
      </c>
      <c r="B366" s="573" t="s">
        <v>6822</v>
      </c>
      <c r="C366" s="62"/>
      <c r="D366" s="517"/>
      <c r="E366" s="518"/>
      <c r="F366" s="512"/>
      <c r="G366" s="193"/>
      <c r="H366" s="62"/>
      <c r="I366" s="513"/>
      <c r="J366" s="514"/>
      <c r="K366" s="607"/>
    </row>
    <row r="367" spans="1:11" ht="31.5" x14ac:dyDescent="0.25">
      <c r="A367" s="262">
        <v>195</v>
      </c>
      <c r="B367" s="574" t="s">
        <v>6823</v>
      </c>
      <c r="C367" s="62" t="s">
        <v>5083</v>
      </c>
      <c r="D367" s="470">
        <v>18.5</v>
      </c>
      <c r="E367" s="504"/>
      <c r="F367" s="471">
        <v>1</v>
      </c>
      <c r="G367" s="475"/>
      <c r="H367" s="473"/>
      <c r="I367" s="474">
        <v>700</v>
      </c>
      <c r="J367" s="397" t="s">
        <v>5312</v>
      </c>
      <c r="K367" s="546" t="s">
        <v>5030</v>
      </c>
    </row>
    <row r="368" spans="1:11" ht="31.5" x14ac:dyDescent="0.25">
      <c r="A368" s="262">
        <v>196</v>
      </c>
      <c r="B368" s="574" t="s">
        <v>6824</v>
      </c>
      <c r="C368" s="62" t="s">
        <v>5083</v>
      </c>
      <c r="D368" s="470">
        <v>12</v>
      </c>
      <c r="E368" s="504"/>
      <c r="F368" s="471">
        <v>1</v>
      </c>
      <c r="G368" s="475"/>
      <c r="H368" s="473"/>
      <c r="I368" s="474">
        <v>540</v>
      </c>
      <c r="J368" s="397" t="s">
        <v>5344</v>
      </c>
      <c r="K368" s="523" t="s">
        <v>6311</v>
      </c>
    </row>
    <row r="369" spans="1:11" ht="31.5" x14ac:dyDescent="0.25">
      <c r="A369" s="944">
        <v>197</v>
      </c>
      <c r="B369" s="574" t="s">
        <v>6825</v>
      </c>
      <c r="C369" s="62" t="s">
        <v>5083</v>
      </c>
      <c r="D369" s="470">
        <v>18</v>
      </c>
      <c r="E369" s="504"/>
      <c r="F369" s="471">
        <v>1</v>
      </c>
      <c r="G369" s="475"/>
      <c r="H369" s="473"/>
      <c r="I369" s="474">
        <v>800</v>
      </c>
      <c r="J369" s="397" t="s">
        <v>5307</v>
      </c>
      <c r="K369" s="523" t="s">
        <v>6311</v>
      </c>
    </row>
    <row r="370" spans="1:11" ht="31.5" x14ac:dyDescent="0.25">
      <c r="A370" s="944">
        <v>198</v>
      </c>
      <c r="B370" s="574" t="s">
        <v>7574</v>
      </c>
      <c r="C370" s="62" t="s">
        <v>5083</v>
      </c>
      <c r="D370" s="470">
        <v>8</v>
      </c>
      <c r="E370" s="504"/>
      <c r="F370" s="471">
        <v>1</v>
      </c>
      <c r="G370" s="475"/>
      <c r="H370" s="473"/>
      <c r="I370" s="474">
        <v>700</v>
      </c>
      <c r="J370" s="397" t="s">
        <v>5312</v>
      </c>
      <c r="K370" s="523" t="s">
        <v>6311</v>
      </c>
    </row>
    <row r="371" spans="1:11" ht="31.5" x14ac:dyDescent="0.25">
      <c r="A371" s="944">
        <v>199</v>
      </c>
      <c r="B371" s="574" t="s">
        <v>6826</v>
      </c>
      <c r="C371" s="62" t="s">
        <v>5083</v>
      </c>
      <c r="D371" s="470">
        <v>10</v>
      </c>
      <c r="E371" s="504"/>
      <c r="F371" s="471">
        <v>1</v>
      </c>
      <c r="G371" s="475"/>
      <c r="H371" s="473"/>
      <c r="I371" s="474">
        <v>290</v>
      </c>
      <c r="J371" s="397" t="s">
        <v>6827</v>
      </c>
      <c r="K371" s="523" t="s">
        <v>6311</v>
      </c>
    </row>
    <row r="372" spans="1:11" ht="31.5" x14ac:dyDescent="0.25">
      <c r="A372" s="944">
        <v>200</v>
      </c>
      <c r="B372" s="574" t="s">
        <v>6828</v>
      </c>
      <c r="C372" s="62" t="s">
        <v>5083</v>
      </c>
      <c r="D372" s="470">
        <v>10.5</v>
      </c>
      <c r="E372" s="504"/>
      <c r="F372" s="471">
        <v>1</v>
      </c>
      <c r="G372" s="475"/>
      <c r="H372" s="473"/>
      <c r="I372" s="474">
        <v>600</v>
      </c>
      <c r="J372" s="397" t="s">
        <v>6907</v>
      </c>
      <c r="K372" s="523" t="s">
        <v>6311</v>
      </c>
    </row>
    <row r="373" spans="1:11" ht="31.5" x14ac:dyDescent="0.25">
      <c r="A373" s="944">
        <v>201</v>
      </c>
      <c r="B373" s="574" t="s">
        <v>6829</v>
      </c>
      <c r="C373" s="62" t="s">
        <v>5083</v>
      </c>
      <c r="D373" s="470">
        <v>3.8</v>
      </c>
      <c r="E373" s="504"/>
      <c r="F373" s="471">
        <v>1</v>
      </c>
      <c r="G373" s="475"/>
      <c r="H373" s="473"/>
      <c r="I373" s="474">
        <v>290</v>
      </c>
      <c r="J373" s="397" t="s">
        <v>5349</v>
      </c>
      <c r="K373" s="523" t="s">
        <v>6311</v>
      </c>
    </row>
    <row r="374" spans="1:11" ht="31.5" x14ac:dyDescent="0.25">
      <c r="A374" s="944">
        <v>202</v>
      </c>
      <c r="B374" s="12" t="s">
        <v>7044</v>
      </c>
      <c r="C374" s="133" t="s">
        <v>6830</v>
      </c>
      <c r="D374" s="516">
        <v>41</v>
      </c>
      <c r="E374" s="504"/>
      <c r="F374" s="471">
        <v>2</v>
      </c>
      <c r="G374" s="475">
        <v>2</v>
      </c>
      <c r="H374" s="473">
        <v>1</v>
      </c>
      <c r="I374" s="474">
        <v>1120</v>
      </c>
      <c r="J374" s="397" t="s">
        <v>5307</v>
      </c>
      <c r="K374" s="546" t="s">
        <v>6326</v>
      </c>
    </row>
    <row r="375" spans="1:11" ht="31.5" x14ac:dyDescent="0.25">
      <c r="A375" s="944">
        <v>203</v>
      </c>
      <c r="B375" s="12" t="s">
        <v>6831</v>
      </c>
      <c r="C375" s="133" t="s">
        <v>6830</v>
      </c>
      <c r="D375" s="516">
        <v>41</v>
      </c>
      <c r="E375" s="504"/>
      <c r="F375" s="471">
        <v>1</v>
      </c>
      <c r="G375" s="475"/>
      <c r="H375" s="473">
        <v>1</v>
      </c>
      <c r="I375" s="474">
        <v>700</v>
      </c>
      <c r="J375" s="397" t="s">
        <v>5312</v>
      </c>
      <c r="K375" s="546" t="s">
        <v>5030</v>
      </c>
    </row>
    <row r="376" spans="1:11" ht="31.5" x14ac:dyDescent="0.25">
      <c r="A376" s="944">
        <v>204</v>
      </c>
      <c r="B376" s="12" t="s">
        <v>6832</v>
      </c>
      <c r="C376" s="133" t="s">
        <v>6833</v>
      </c>
      <c r="D376" s="516">
        <v>10</v>
      </c>
      <c r="E376" s="504"/>
      <c r="F376" s="471">
        <v>1</v>
      </c>
      <c r="G376" s="475"/>
      <c r="H376" s="473">
        <v>1</v>
      </c>
      <c r="I376" s="474">
        <v>700</v>
      </c>
      <c r="J376" s="397" t="s">
        <v>5312</v>
      </c>
      <c r="K376" s="546" t="s">
        <v>6329</v>
      </c>
    </row>
    <row r="377" spans="1:11" ht="31.5" x14ac:dyDescent="0.25">
      <c r="A377" s="944">
        <v>205</v>
      </c>
      <c r="B377" s="12" t="s">
        <v>6834</v>
      </c>
      <c r="C377" s="133" t="s">
        <v>6833</v>
      </c>
      <c r="D377" s="516">
        <v>15</v>
      </c>
      <c r="E377" s="504"/>
      <c r="F377" s="471">
        <v>1</v>
      </c>
      <c r="G377" s="475"/>
      <c r="H377" s="473">
        <v>1</v>
      </c>
      <c r="I377" s="474">
        <v>980</v>
      </c>
      <c r="J377" s="397" t="s">
        <v>5307</v>
      </c>
      <c r="K377" s="546"/>
    </row>
    <row r="378" spans="1:11" s="264" customFormat="1" ht="31.5" x14ac:dyDescent="0.25">
      <c r="A378" s="944">
        <v>206</v>
      </c>
      <c r="B378" s="590" t="s">
        <v>6835</v>
      </c>
      <c r="C378" s="133" t="s">
        <v>412</v>
      </c>
      <c r="D378" s="516">
        <v>5</v>
      </c>
      <c r="E378" s="504"/>
      <c r="F378" s="471">
        <v>1</v>
      </c>
      <c r="G378" s="475"/>
      <c r="H378" s="473">
        <v>1</v>
      </c>
      <c r="I378" s="474">
        <v>290</v>
      </c>
      <c r="J378" s="397" t="s">
        <v>6827</v>
      </c>
      <c r="K378" s="546" t="s">
        <v>6836</v>
      </c>
    </row>
    <row r="379" spans="1:11" ht="31.5" x14ac:dyDescent="0.25">
      <c r="A379" s="944">
        <v>207</v>
      </c>
      <c r="B379" s="46" t="s">
        <v>6837</v>
      </c>
      <c r="C379" s="169" t="s">
        <v>6838</v>
      </c>
      <c r="D379" s="507">
        <v>82</v>
      </c>
      <c r="E379" s="524"/>
      <c r="F379" s="525">
        <v>1</v>
      </c>
      <c r="G379" s="475"/>
      <c r="H379" s="473">
        <v>1</v>
      </c>
      <c r="I379" s="526">
        <v>290</v>
      </c>
      <c r="J379" s="527" t="s">
        <v>5345</v>
      </c>
      <c r="K379" s="546" t="s">
        <v>6839</v>
      </c>
    </row>
    <row r="380" spans="1:11" ht="15.75" x14ac:dyDescent="0.25">
      <c r="A380" s="509" t="s">
        <v>777</v>
      </c>
      <c r="B380" s="573" t="s">
        <v>797</v>
      </c>
      <c r="C380" s="62"/>
      <c r="D380" s="510"/>
      <c r="E380" s="511"/>
      <c r="F380" s="512"/>
      <c r="G380" s="193"/>
      <c r="H380" s="62"/>
      <c r="I380" s="513"/>
      <c r="J380" s="514"/>
      <c r="K380" s="607"/>
    </row>
    <row r="381" spans="1:11" ht="31.5" x14ac:dyDescent="0.25">
      <c r="A381" s="262">
        <v>208</v>
      </c>
      <c r="B381" s="574" t="s">
        <v>6840</v>
      </c>
      <c r="C381" s="62" t="s">
        <v>5069</v>
      </c>
      <c r="D381" s="470"/>
      <c r="E381" s="504">
        <v>9.0299999999999994</v>
      </c>
      <c r="F381" s="471">
        <v>1</v>
      </c>
      <c r="G381" s="475">
        <v>1</v>
      </c>
      <c r="H381" s="473"/>
      <c r="I381" s="474">
        <v>1400</v>
      </c>
      <c r="J381" s="397" t="s">
        <v>5307</v>
      </c>
      <c r="K381" s="546" t="s">
        <v>61</v>
      </c>
    </row>
    <row r="382" spans="1:11" ht="31.5" x14ac:dyDescent="0.25">
      <c r="A382" s="262">
        <v>209</v>
      </c>
      <c r="B382" s="574" t="s">
        <v>6841</v>
      </c>
      <c r="C382" s="62" t="s">
        <v>5069</v>
      </c>
      <c r="D382" s="470">
        <v>8</v>
      </c>
      <c r="E382" s="504"/>
      <c r="F382" s="471">
        <v>1</v>
      </c>
      <c r="G382" s="475"/>
      <c r="H382" s="473">
        <v>1</v>
      </c>
      <c r="I382" s="474">
        <v>1400</v>
      </c>
      <c r="J382" s="397" t="s">
        <v>5307</v>
      </c>
      <c r="K382" s="546" t="s">
        <v>61</v>
      </c>
    </row>
    <row r="383" spans="1:11" ht="31.5" x14ac:dyDescent="0.25">
      <c r="A383" s="677">
        <v>210</v>
      </c>
      <c r="B383" s="574" t="s">
        <v>6842</v>
      </c>
      <c r="C383" s="62" t="s">
        <v>5069</v>
      </c>
      <c r="D383" s="470"/>
      <c r="E383" s="504">
        <v>7.45</v>
      </c>
      <c r="F383" s="471">
        <v>1</v>
      </c>
      <c r="G383" s="475">
        <v>1</v>
      </c>
      <c r="H383" s="473"/>
      <c r="I383" s="474">
        <v>700</v>
      </c>
      <c r="J383" s="397" t="s">
        <v>5312</v>
      </c>
      <c r="K383" s="546" t="s">
        <v>6843</v>
      </c>
    </row>
    <row r="384" spans="1:11" ht="31.5" x14ac:dyDescent="0.25">
      <c r="A384" s="262">
        <v>211</v>
      </c>
      <c r="B384" s="574" t="s">
        <v>6844</v>
      </c>
      <c r="C384" s="62" t="s">
        <v>5069</v>
      </c>
      <c r="D384" s="470">
        <v>10.66</v>
      </c>
      <c r="E384" s="504"/>
      <c r="F384" s="471">
        <v>1</v>
      </c>
      <c r="G384" s="475"/>
      <c r="H384" s="473">
        <v>1</v>
      </c>
      <c r="I384" s="474">
        <v>600</v>
      </c>
      <c r="J384" s="397" t="s">
        <v>5348</v>
      </c>
      <c r="K384" s="546" t="s">
        <v>6845</v>
      </c>
    </row>
    <row r="385" spans="1:11" ht="31.5" x14ac:dyDescent="0.25">
      <c r="A385" s="1085">
        <v>212</v>
      </c>
      <c r="B385" s="1096" t="s">
        <v>6846</v>
      </c>
      <c r="C385" s="1097" t="s">
        <v>5069</v>
      </c>
      <c r="D385" s="1099"/>
      <c r="E385" s="1028">
        <v>19.78</v>
      </c>
      <c r="F385" s="1101">
        <v>2</v>
      </c>
      <c r="G385" s="475">
        <v>1</v>
      </c>
      <c r="H385" s="473"/>
      <c r="I385" s="474">
        <v>800</v>
      </c>
      <c r="J385" s="397" t="s">
        <v>5307</v>
      </c>
      <c r="K385" s="1102" t="s">
        <v>6845</v>
      </c>
    </row>
    <row r="386" spans="1:11" ht="31.5" x14ac:dyDescent="0.25">
      <c r="A386" s="1085"/>
      <c r="B386" s="1096"/>
      <c r="C386" s="1098"/>
      <c r="D386" s="1100"/>
      <c r="E386" s="1029"/>
      <c r="F386" s="1101"/>
      <c r="G386" s="475">
        <v>1</v>
      </c>
      <c r="H386" s="473"/>
      <c r="I386" s="474">
        <v>540</v>
      </c>
      <c r="J386" s="397" t="s">
        <v>5344</v>
      </c>
      <c r="K386" s="1103"/>
    </row>
    <row r="387" spans="1:11" ht="31.5" x14ac:dyDescent="0.25">
      <c r="A387" s="262">
        <v>213</v>
      </c>
      <c r="B387" s="574" t="s">
        <v>6847</v>
      </c>
      <c r="C387" s="62" t="s">
        <v>5069</v>
      </c>
      <c r="D387" s="470"/>
      <c r="E387" s="504">
        <v>15</v>
      </c>
      <c r="F387" s="471">
        <v>1</v>
      </c>
      <c r="G387" s="475">
        <v>1</v>
      </c>
      <c r="H387" s="473"/>
      <c r="I387" s="474">
        <v>800</v>
      </c>
      <c r="J387" s="397" t="s">
        <v>5307</v>
      </c>
      <c r="K387" s="546" t="s">
        <v>6845</v>
      </c>
    </row>
    <row r="388" spans="1:11" ht="31.5" x14ac:dyDescent="0.25">
      <c r="A388" s="262">
        <v>214</v>
      </c>
      <c r="B388" s="574" t="s">
        <v>6848</v>
      </c>
      <c r="C388" s="62" t="s">
        <v>5069</v>
      </c>
      <c r="D388" s="470">
        <v>7.9</v>
      </c>
      <c r="E388" s="504"/>
      <c r="F388" s="471">
        <v>1</v>
      </c>
      <c r="G388" s="475"/>
      <c r="H388" s="473">
        <v>1</v>
      </c>
      <c r="I388" s="474">
        <v>290</v>
      </c>
      <c r="J388" s="397" t="s">
        <v>5345</v>
      </c>
      <c r="K388" s="546" t="s">
        <v>6845</v>
      </c>
    </row>
    <row r="389" spans="1:11" ht="31.5" customHeight="1" x14ac:dyDescent="0.25">
      <c r="A389" s="509" t="s">
        <v>778</v>
      </c>
      <c r="B389" s="573" t="s">
        <v>798</v>
      </c>
      <c r="C389" s="62"/>
      <c r="D389" s="510"/>
      <c r="E389" s="511"/>
      <c r="F389" s="512"/>
      <c r="G389" s="193"/>
      <c r="H389" s="62"/>
      <c r="I389" s="513"/>
      <c r="J389" s="514"/>
      <c r="K389" s="607"/>
    </row>
    <row r="390" spans="1:11" ht="31.5" customHeight="1" x14ac:dyDescent="0.25">
      <c r="A390" s="1085">
        <v>215</v>
      </c>
      <c r="B390" s="1117" t="s">
        <v>6849</v>
      </c>
      <c r="C390" s="1097" t="s">
        <v>5171</v>
      </c>
      <c r="D390" s="1028"/>
      <c r="E390" s="1028">
        <v>13.5</v>
      </c>
      <c r="F390" s="1108">
        <v>2</v>
      </c>
      <c r="G390" s="475">
        <v>1</v>
      </c>
      <c r="H390" s="1109"/>
      <c r="I390" s="474">
        <v>800</v>
      </c>
      <c r="J390" s="397" t="s">
        <v>5326</v>
      </c>
      <c r="K390" s="546" t="s">
        <v>61</v>
      </c>
    </row>
    <row r="391" spans="1:11" ht="31.5" x14ac:dyDescent="0.25">
      <c r="A391" s="1085"/>
      <c r="B391" s="1117"/>
      <c r="C391" s="1098"/>
      <c r="D391" s="1029"/>
      <c r="E391" s="1029"/>
      <c r="F391" s="1108"/>
      <c r="G391" s="475">
        <v>1</v>
      </c>
      <c r="H391" s="1110"/>
      <c r="I391" s="474">
        <v>290</v>
      </c>
      <c r="J391" s="397" t="s">
        <v>6827</v>
      </c>
      <c r="K391" s="546"/>
    </row>
    <row r="392" spans="1:11" ht="31.5" x14ac:dyDescent="0.25">
      <c r="A392" s="262">
        <v>216</v>
      </c>
      <c r="B392" s="588" t="s">
        <v>6850</v>
      </c>
      <c r="C392" s="62" t="s">
        <v>5171</v>
      </c>
      <c r="D392" s="470"/>
      <c r="E392" s="504">
        <v>23.24</v>
      </c>
      <c r="F392" s="471">
        <v>2</v>
      </c>
      <c r="G392" s="528">
        <v>2</v>
      </c>
      <c r="H392" s="473"/>
      <c r="I392" s="474">
        <v>800</v>
      </c>
      <c r="J392" s="397" t="s">
        <v>5307</v>
      </c>
      <c r="K392" s="546" t="s">
        <v>99</v>
      </c>
    </row>
    <row r="393" spans="1:11" ht="31.5" x14ac:dyDescent="0.25">
      <c r="A393" s="262">
        <v>217</v>
      </c>
      <c r="B393" s="588" t="s">
        <v>6851</v>
      </c>
      <c r="C393" s="62" t="s">
        <v>5171</v>
      </c>
      <c r="D393" s="470"/>
      <c r="E393" s="504">
        <v>26.5</v>
      </c>
      <c r="F393" s="471">
        <v>2</v>
      </c>
      <c r="G393" s="528">
        <v>2</v>
      </c>
      <c r="H393" s="473"/>
      <c r="I393" s="474">
        <v>800</v>
      </c>
      <c r="J393" s="397" t="s">
        <v>5307</v>
      </c>
      <c r="K393" s="546" t="s">
        <v>6845</v>
      </c>
    </row>
    <row r="394" spans="1:11" ht="15.75" x14ac:dyDescent="0.25">
      <c r="A394" s="509" t="s">
        <v>780</v>
      </c>
      <c r="B394" s="573" t="s">
        <v>799</v>
      </c>
      <c r="C394" s="62"/>
      <c r="D394" s="510"/>
      <c r="E394" s="511"/>
      <c r="F394" s="529"/>
      <c r="G394" s="193"/>
      <c r="H394" s="62"/>
      <c r="I394" s="530"/>
      <c r="J394" s="531"/>
      <c r="K394" s="608"/>
    </row>
    <row r="395" spans="1:11" ht="31.5" x14ac:dyDescent="0.25">
      <c r="A395" s="262">
        <v>218</v>
      </c>
      <c r="B395" s="574" t="s">
        <v>6852</v>
      </c>
      <c r="C395" s="62" t="s">
        <v>5174</v>
      </c>
      <c r="D395" s="470"/>
      <c r="E395" s="504">
        <v>19.5</v>
      </c>
      <c r="F395" s="471">
        <v>2</v>
      </c>
      <c r="G395" s="528">
        <v>2</v>
      </c>
      <c r="H395" s="473"/>
      <c r="I395" s="474">
        <v>800</v>
      </c>
      <c r="J395" s="397" t="s">
        <v>5307</v>
      </c>
      <c r="K395" s="546" t="s">
        <v>6327</v>
      </c>
    </row>
    <row r="396" spans="1:11" ht="31.5" x14ac:dyDescent="0.25">
      <c r="A396" s="262">
        <v>219</v>
      </c>
      <c r="B396" s="574" t="s">
        <v>6853</v>
      </c>
      <c r="C396" s="62" t="s">
        <v>5174</v>
      </c>
      <c r="D396" s="470"/>
      <c r="E396" s="504">
        <v>45</v>
      </c>
      <c r="F396" s="471">
        <v>2</v>
      </c>
      <c r="G396" s="528">
        <v>2</v>
      </c>
      <c r="H396" s="473"/>
      <c r="I396" s="474">
        <v>1800</v>
      </c>
      <c r="J396" s="397" t="s">
        <v>5307</v>
      </c>
      <c r="K396" s="546" t="s">
        <v>6327</v>
      </c>
    </row>
    <row r="397" spans="1:11" ht="31.5" x14ac:dyDescent="0.25">
      <c r="A397" s="262">
        <v>220</v>
      </c>
      <c r="B397" s="574" t="s">
        <v>6854</v>
      </c>
      <c r="C397" s="62" t="s">
        <v>5174</v>
      </c>
      <c r="D397" s="470"/>
      <c r="E397" s="504">
        <v>48</v>
      </c>
      <c r="F397" s="471">
        <v>2</v>
      </c>
      <c r="G397" s="528">
        <v>2</v>
      </c>
      <c r="H397" s="473"/>
      <c r="I397" s="474">
        <v>1800</v>
      </c>
      <c r="J397" s="397" t="s">
        <v>5307</v>
      </c>
      <c r="K397" s="546" t="s">
        <v>6327</v>
      </c>
    </row>
    <row r="398" spans="1:11" ht="31.5" x14ac:dyDescent="0.25">
      <c r="A398" s="944">
        <v>221</v>
      </c>
      <c r="B398" s="574" t="s">
        <v>6855</v>
      </c>
      <c r="C398" s="62" t="s">
        <v>5174</v>
      </c>
      <c r="D398" s="373">
        <v>47.5</v>
      </c>
      <c r="E398" s="830">
        <v>47.5</v>
      </c>
      <c r="F398" s="471">
        <v>1</v>
      </c>
      <c r="G398" s="475">
        <v>1</v>
      </c>
      <c r="H398" s="471">
        <v>1</v>
      </c>
      <c r="I398" s="474">
        <v>1950</v>
      </c>
      <c r="J398" s="397" t="s">
        <v>6816</v>
      </c>
      <c r="K398" s="546" t="s">
        <v>61</v>
      </c>
    </row>
    <row r="399" spans="1:11" ht="31.5" x14ac:dyDescent="0.25">
      <c r="A399" s="944">
        <v>222</v>
      </c>
      <c r="B399" s="574" t="s">
        <v>6856</v>
      </c>
      <c r="C399" s="62" t="s">
        <v>5425</v>
      </c>
      <c r="D399" s="373">
        <v>45.7</v>
      </c>
      <c r="E399" s="830">
        <v>45.7</v>
      </c>
      <c r="F399" s="471">
        <v>1</v>
      </c>
      <c r="G399" s="475">
        <v>1</v>
      </c>
      <c r="H399" s="471">
        <v>1</v>
      </c>
      <c r="I399" s="474">
        <v>1120</v>
      </c>
      <c r="J399" s="397" t="s">
        <v>5307</v>
      </c>
      <c r="K399" s="546" t="s">
        <v>6857</v>
      </c>
    </row>
    <row r="400" spans="1:11" ht="31.5" x14ac:dyDescent="0.25">
      <c r="A400" s="944">
        <v>223</v>
      </c>
      <c r="B400" s="574" t="s">
        <v>6858</v>
      </c>
      <c r="C400" s="62" t="s">
        <v>5425</v>
      </c>
      <c r="D400" s="470"/>
      <c r="E400" s="830">
        <v>4.7</v>
      </c>
      <c r="F400" s="471">
        <v>1</v>
      </c>
      <c r="G400" s="475">
        <v>1</v>
      </c>
      <c r="H400" s="471"/>
      <c r="I400" s="474">
        <v>150</v>
      </c>
      <c r="J400" s="397" t="s">
        <v>5346</v>
      </c>
      <c r="K400" s="546" t="s">
        <v>6857</v>
      </c>
    </row>
    <row r="401" spans="1:11" ht="31.5" x14ac:dyDescent="0.25">
      <c r="A401" s="944">
        <v>224</v>
      </c>
      <c r="B401" s="869" t="s">
        <v>6859</v>
      </c>
      <c r="C401" s="62" t="s">
        <v>5174</v>
      </c>
      <c r="D401" s="910"/>
      <c r="E401" s="375">
        <v>40.9</v>
      </c>
      <c r="F401" s="529">
        <v>1</v>
      </c>
      <c r="G401" s="475">
        <v>1</v>
      </c>
      <c r="H401" s="868"/>
      <c r="I401" s="912">
        <v>1800</v>
      </c>
      <c r="J401" s="397" t="s">
        <v>5307</v>
      </c>
      <c r="K401" s="546" t="s">
        <v>6744</v>
      </c>
    </row>
    <row r="402" spans="1:11" ht="31.5" x14ac:dyDescent="0.25">
      <c r="A402" s="944">
        <v>225</v>
      </c>
      <c r="B402" s="380" t="s">
        <v>6645</v>
      </c>
      <c r="C402" s="263" t="s">
        <v>4897</v>
      </c>
      <c r="D402" s="476">
        <v>6</v>
      </c>
      <c r="E402" s="830"/>
      <c r="F402" s="471">
        <v>1</v>
      </c>
      <c r="G402" s="475"/>
      <c r="H402" s="471">
        <v>1</v>
      </c>
      <c r="I402" s="474">
        <v>150</v>
      </c>
      <c r="J402" s="397" t="s">
        <v>6860</v>
      </c>
      <c r="K402" s="546" t="s">
        <v>61</v>
      </c>
    </row>
    <row r="403" spans="1:11" ht="15.75" x14ac:dyDescent="0.25">
      <c r="A403" s="885" t="s">
        <v>781</v>
      </c>
      <c r="B403" s="886" t="s">
        <v>800</v>
      </c>
      <c r="C403" s="263"/>
      <c r="D403" s="887"/>
      <c r="E403" s="888"/>
      <c r="F403" s="889"/>
      <c r="G403" s="522"/>
      <c r="H403" s="263"/>
      <c r="I403" s="890"/>
      <c r="J403" s="891"/>
      <c r="K403" s="891"/>
    </row>
    <row r="404" spans="1:11" ht="31.5" x14ac:dyDescent="0.25">
      <c r="A404" s="892">
        <v>226</v>
      </c>
      <c r="B404" s="893" t="s">
        <v>7544</v>
      </c>
      <c r="C404" s="194" t="s">
        <v>924</v>
      </c>
      <c r="D404" s="894">
        <v>12.91</v>
      </c>
      <c r="E404" s="895"/>
      <c r="F404" s="896">
        <v>1</v>
      </c>
      <c r="G404" s="195"/>
      <c r="H404" s="896">
        <v>1</v>
      </c>
      <c r="I404" s="897">
        <v>600</v>
      </c>
      <c r="J404" s="898" t="s">
        <v>5348</v>
      </c>
      <c r="K404" s="845" t="s">
        <v>6311</v>
      </c>
    </row>
    <row r="405" spans="1:11" ht="15.75" x14ac:dyDescent="0.25">
      <c r="A405" s="885" t="s">
        <v>782</v>
      </c>
      <c r="B405" s="886" t="s">
        <v>796</v>
      </c>
      <c r="C405" s="263"/>
      <c r="D405" s="887"/>
      <c r="E405" s="888"/>
      <c r="F405" s="889"/>
      <c r="G405" s="522"/>
      <c r="H405" s="263"/>
      <c r="I405" s="890"/>
      <c r="J405" s="891"/>
      <c r="K405" s="891"/>
    </row>
    <row r="406" spans="1:11" ht="31.5" x14ac:dyDescent="0.25">
      <c r="A406" s="892">
        <v>227</v>
      </c>
      <c r="B406" s="893" t="s">
        <v>7545</v>
      </c>
      <c r="C406" s="194" t="s">
        <v>7546</v>
      </c>
      <c r="D406" s="894">
        <v>27.1</v>
      </c>
      <c r="E406" s="895"/>
      <c r="F406" s="896">
        <v>1</v>
      </c>
      <c r="G406" s="195"/>
      <c r="H406" s="194"/>
      <c r="I406" s="897">
        <v>600</v>
      </c>
      <c r="J406" s="898" t="s">
        <v>5348</v>
      </c>
      <c r="K406" s="845" t="s">
        <v>99</v>
      </c>
    </row>
    <row r="407" spans="1:11" ht="31.5" x14ac:dyDescent="0.25">
      <c r="A407" s="1118">
        <v>228</v>
      </c>
      <c r="B407" s="1119" t="s">
        <v>7547</v>
      </c>
      <c r="C407" s="1120" t="s">
        <v>7546</v>
      </c>
      <c r="D407" s="1121">
        <v>22</v>
      </c>
      <c r="E407" s="1122"/>
      <c r="F407" s="1123">
        <v>2</v>
      </c>
      <c r="G407" s="1124"/>
      <c r="H407" s="194">
        <v>1</v>
      </c>
      <c r="I407" s="897">
        <v>800</v>
      </c>
      <c r="J407" s="898" t="s">
        <v>5307</v>
      </c>
      <c r="K407" s="1009" t="s">
        <v>7548</v>
      </c>
    </row>
    <row r="408" spans="1:11" ht="31.5" x14ac:dyDescent="0.25">
      <c r="A408" s="1118"/>
      <c r="B408" s="1119"/>
      <c r="C408" s="1120"/>
      <c r="D408" s="1121"/>
      <c r="E408" s="1122"/>
      <c r="F408" s="1123"/>
      <c r="G408" s="1124"/>
      <c r="H408" s="194">
        <v>1</v>
      </c>
      <c r="I408" s="897">
        <v>540</v>
      </c>
      <c r="J408" s="898" t="s">
        <v>5348</v>
      </c>
      <c r="K408" s="1009"/>
    </row>
    <row r="409" spans="1:11" ht="31.5" x14ac:dyDescent="0.25">
      <c r="A409" s="892">
        <v>229</v>
      </c>
      <c r="B409" s="893" t="s">
        <v>7549</v>
      </c>
      <c r="C409" s="194" t="s">
        <v>7546</v>
      </c>
      <c r="D409" s="894">
        <v>18.3</v>
      </c>
      <c r="E409" s="895"/>
      <c r="F409" s="896">
        <v>1</v>
      </c>
      <c r="G409" s="195"/>
      <c r="H409" s="194"/>
      <c r="I409" s="897">
        <v>540</v>
      </c>
      <c r="J409" s="898" t="s">
        <v>5348</v>
      </c>
      <c r="K409" s="898"/>
    </row>
    <row r="410" spans="1:11" ht="15.75" x14ac:dyDescent="0.25">
      <c r="A410" s="499" t="s">
        <v>413</v>
      </c>
      <c r="B410" s="589" t="s">
        <v>4444</v>
      </c>
      <c r="C410" s="942"/>
      <c r="D410" s="500"/>
      <c r="E410" s="501"/>
      <c r="F410" s="502"/>
      <c r="G410" s="943"/>
      <c r="H410" s="942"/>
      <c r="I410" s="503"/>
      <c r="J410" s="501"/>
      <c r="K410" s="589"/>
    </row>
    <row r="411" spans="1:11" ht="15.75" x14ac:dyDescent="0.25">
      <c r="A411" s="461" t="s">
        <v>3</v>
      </c>
      <c r="B411" s="587" t="s">
        <v>144</v>
      </c>
      <c r="C411" s="62"/>
      <c r="D411" s="462"/>
      <c r="E411" s="534"/>
      <c r="F411" s="463"/>
      <c r="G411" s="463"/>
      <c r="H411" s="463"/>
      <c r="I411" s="533"/>
      <c r="J411" s="534"/>
      <c r="K411" s="587"/>
    </row>
    <row r="412" spans="1:11" ht="31.5" x14ac:dyDescent="0.25">
      <c r="A412" s="1104">
        <v>230</v>
      </c>
      <c r="B412" s="1106" t="s">
        <v>6861</v>
      </c>
      <c r="C412" s="1097" t="s">
        <v>5197</v>
      </c>
      <c r="D412" s="1111">
        <v>12.5</v>
      </c>
      <c r="E412" s="1113">
        <v>12.5</v>
      </c>
      <c r="F412" s="1115">
        <v>2</v>
      </c>
      <c r="G412" s="399">
        <v>1</v>
      </c>
      <c r="H412" s="467">
        <v>1</v>
      </c>
      <c r="I412" s="468">
        <v>800</v>
      </c>
      <c r="J412" s="397" t="s">
        <v>5326</v>
      </c>
      <c r="K412" s="1050" t="s">
        <v>6862</v>
      </c>
    </row>
    <row r="413" spans="1:11" s="264" customFormat="1" ht="31.5" x14ac:dyDescent="0.25">
      <c r="A413" s="1105"/>
      <c r="B413" s="1107"/>
      <c r="C413" s="1098"/>
      <c r="D413" s="1112"/>
      <c r="E413" s="1114"/>
      <c r="F413" s="1116"/>
      <c r="G413" s="399">
        <v>1</v>
      </c>
      <c r="H413" s="467">
        <v>1</v>
      </c>
      <c r="I413" s="468">
        <v>540</v>
      </c>
      <c r="J413" s="397" t="s">
        <v>5348</v>
      </c>
      <c r="K413" s="1051"/>
    </row>
    <row r="414" spans="1:11" s="264" customFormat="1" ht="31.5" x14ac:dyDescent="0.25">
      <c r="A414" s="469">
        <v>231</v>
      </c>
      <c r="B414" s="538" t="s">
        <v>6863</v>
      </c>
      <c r="C414" s="263" t="s">
        <v>5197</v>
      </c>
      <c r="D414" s="535">
        <v>2.72</v>
      </c>
      <c r="E414" s="536"/>
      <c r="F414" s="467">
        <v>1</v>
      </c>
      <c r="G414" s="394"/>
      <c r="H414" s="467">
        <v>1</v>
      </c>
      <c r="I414" s="468">
        <v>1000</v>
      </c>
      <c r="J414" s="397" t="s">
        <v>5307</v>
      </c>
      <c r="K414" s="940" t="s">
        <v>162</v>
      </c>
    </row>
    <row r="415" spans="1:11" ht="31.5" x14ac:dyDescent="0.25">
      <c r="A415" s="457">
        <v>232</v>
      </c>
      <c r="B415" s="585" t="s">
        <v>6645</v>
      </c>
      <c r="C415" s="62" t="s">
        <v>5197</v>
      </c>
      <c r="D415" s="535">
        <v>26.5</v>
      </c>
      <c r="E415" s="536"/>
      <c r="F415" s="467">
        <v>1</v>
      </c>
      <c r="G415" s="475"/>
      <c r="H415" s="467">
        <v>1</v>
      </c>
      <c r="I415" s="468">
        <v>1400</v>
      </c>
      <c r="J415" s="397" t="s">
        <v>5307</v>
      </c>
      <c r="K415" s="537" t="s">
        <v>162</v>
      </c>
    </row>
    <row r="416" spans="1:11" ht="31.5" x14ac:dyDescent="0.25">
      <c r="A416" s="1104">
        <v>233</v>
      </c>
      <c r="B416" s="1106" t="s">
        <v>6864</v>
      </c>
      <c r="C416" s="1097" t="s">
        <v>5197</v>
      </c>
      <c r="D416" s="1111">
        <v>4.5</v>
      </c>
      <c r="E416" s="1113"/>
      <c r="F416" s="1115">
        <v>2</v>
      </c>
      <c r="G416" s="1048"/>
      <c r="H416" s="467">
        <v>1</v>
      </c>
      <c r="I416" s="468">
        <v>1000</v>
      </c>
      <c r="J416" s="397" t="s">
        <v>5307</v>
      </c>
      <c r="K416" s="537" t="s">
        <v>162</v>
      </c>
    </row>
    <row r="417" spans="1:11" ht="31.5" x14ac:dyDescent="0.25">
      <c r="A417" s="1105"/>
      <c r="B417" s="1107"/>
      <c r="C417" s="1098"/>
      <c r="D417" s="1112"/>
      <c r="E417" s="1114"/>
      <c r="F417" s="1116"/>
      <c r="G417" s="1049"/>
      <c r="H417" s="467">
        <v>1</v>
      </c>
      <c r="I417" s="468">
        <v>700</v>
      </c>
      <c r="J417" s="397" t="s">
        <v>5312</v>
      </c>
      <c r="K417" s="537" t="s">
        <v>162</v>
      </c>
    </row>
    <row r="418" spans="1:11" ht="31.5" x14ac:dyDescent="0.25">
      <c r="A418" s="457">
        <v>234</v>
      </c>
      <c r="B418" s="585" t="s">
        <v>6865</v>
      </c>
      <c r="C418" s="62" t="s">
        <v>5197</v>
      </c>
      <c r="D418" s="535">
        <v>21.7</v>
      </c>
      <c r="E418" s="536">
        <v>21.7</v>
      </c>
      <c r="F418" s="467">
        <v>1</v>
      </c>
      <c r="G418" s="480">
        <v>1</v>
      </c>
      <c r="H418" s="467">
        <v>1</v>
      </c>
      <c r="I418" s="468">
        <v>1000</v>
      </c>
      <c r="J418" s="397" t="s">
        <v>5307</v>
      </c>
      <c r="K418" s="537" t="s">
        <v>162</v>
      </c>
    </row>
    <row r="419" spans="1:11" ht="15.75" x14ac:dyDescent="0.25">
      <c r="A419" s="461" t="s">
        <v>7</v>
      </c>
      <c r="B419" s="587" t="s">
        <v>147</v>
      </c>
      <c r="C419" s="62"/>
      <c r="D419" s="462"/>
      <c r="E419" s="534"/>
      <c r="F419" s="463"/>
      <c r="G419" s="463"/>
      <c r="H419" s="463"/>
      <c r="I419" s="533"/>
      <c r="J419" s="534"/>
      <c r="K419" s="587"/>
    </row>
    <row r="420" spans="1:11" ht="31.5" x14ac:dyDescent="0.25">
      <c r="A420" s="457">
        <v>235</v>
      </c>
      <c r="B420" s="585" t="s">
        <v>6866</v>
      </c>
      <c r="C420" s="263" t="s">
        <v>5115</v>
      </c>
      <c r="D420" s="535">
        <v>10.1</v>
      </c>
      <c r="E420" s="536"/>
      <c r="F420" s="467">
        <v>1</v>
      </c>
      <c r="G420" s="394"/>
      <c r="H420" s="395">
        <v>1</v>
      </c>
      <c r="I420" s="468">
        <v>700</v>
      </c>
      <c r="J420" s="397" t="s">
        <v>5312</v>
      </c>
      <c r="K420" s="537" t="s">
        <v>6867</v>
      </c>
    </row>
    <row r="421" spans="1:11" s="252" customFormat="1" ht="31.5" x14ac:dyDescent="0.25">
      <c r="A421" s="457">
        <v>236</v>
      </c>
      <c r="B421" s="585" t="s">
        <v>6868</v>
      </c>
      <c r="C421" s="263" t="s">
        <v>4814</v>
      </c>
      <c r="D421" s="535">
        <v>28.4</v>
      </c>
      <c r="E421" s="536"/>
      <c r="F421" s="467">
        <v>1</v>
      </c>
      <c r="G421" s="394"/>
      <c r="H421" s="395">
        <v>1</v>
      </c>
      <c r="I421" s="468">
        <v>600</v>
      </c>
      <c r="J421" s="397" t="s">
        <v>5348</v>
      </c>
      <c r="K421" s="537" t="s">
        <v>6187</v>
      </c>
    </row>
    <row r="422" spans="1:11" ht="31.5" x14ac:dyDescent="0.25">
      <c r="A422" s="457">
        <v>237</v>
      </c>
      <c r="B422" s="579" t="s">
        <v>6869</v>
      </c>
      <c r="C422" s="263" t="s">
        <v>4813</v>
      </c>
      <c r="D422" s="535">
        <v>14.5</v>
      </c>
      <c r="E422" s="536"/>
      <c r="F422" s="467">
        <v>1</v>
      </c>
      <c r="G422" s="394"/>
      <c r="H422" s="395">
        <v>1</v>
      </c>
      <c r="I422" s="468">
        <v>290</v>
      </c>
      <c r="J422" s="397" t="s">
        <v>5345</v>
      </c>
      <c r="K422" s="537" t="s">
        <v>6867</v>
      </c>
    </row>
    <row r="423" spans="1:11" s="252" customFormat="1" ht="31.5" x14ac:dyDescent="0.25">
      <c r="A423" s="457">
        <v>238</v>
      </c>
      <c r="B423" s="585" t="s">
        <v>6870</v>
      </c>
      <c r="C423" s="263" t="s">
        <v>193</v>
      </c>
      <c r="D423" s="535">
        <v>24.9</v>
      </c>
      <c r="E423" s="536"/>
      <c r="F423" s="467">
        <v>1</v>
      </c>
      <c r="G423" s="394"/>
      <c r="H423" s="395">
        <v>1</v>
      </c>
      <c r="I423" s="468">
        <v>290</v>
      </c>
      <c r="J423" s="397" t="s">
        <v>5345</v>
      </c>
      <c r="K423" s="537" t="s">
        <v>6867</v>
      </c>
    </row>
    <row r="424" spans="1:11" ht="31.5" x14ac:dyDescent="0.25">
      <c r="A424" s="457">
        <v>239</v>
      </c>
      <c r="B424" s="579" t="s">
        <v>6871</v>
      </c>
      <c r="C424" s="263" t="s">
        <v>4976</v>
      </c>
      <c r="D424" s="535">
        <v>12.9</v>
      </c>
      <c r="E424" s="536">
        <v>40</v>
      </c>
      <c r="F424" s="467">
        <v>1</v>
      </c>
      <c r="G424" s="480">
        <v>1</v>
      </c>
      <c r="H424" s="395">
        <v>1</v>
      </c>
      <c r="I424" s="468">
        <v>1120</v>
      </c>
      <c r="J424" s="397" t="s">
        <v>5307</v>
      </c>
      <c r="K424" s="537" t="s">
        <v>6867</v>
      </c>
    </row>
    <row r="425" spans="1:11" ht="31.5" x14ac:dyDescent="0.25">
      <c r="A425" s="457">
        <v>240</v>
      </c>
      <c r="B425" s="585" t="s">
        <v>5354</v>
      </c>
      <c r="C425" s="263" t="s">
        <v>4815</v>
      </c>
      <c r="D425" s="535">
        <v>28.4</v>
      </c>
      <c r="E425" s="536"/>
      <c r="F425" s="467">
        <v>2</v>
      </c>
      <c r="G425" s="394"/>
      <c r="H425" s="395">
        <v>2</v>
      </c>
      <c r="I425" s="468">
        <v>900</v>
      </c>
      <c r="J425" s="397" t="s">
        <v>5312</v>
      </c>
      <c r="K425" s="537" t="s">
        <v>6867</v>
      </c>
    </row>
    <row r="426" spans="1:11" ht="31.5" x14ac:dyDescent="0.25">
      <c r="A426" s="457">
        <v>241</v>
      </c>
      <c r="B426" s="585" t="s">
        <v>6872</v>
      </c>
      <c r="C426" s="263" t="s">
        <v>4815</v>
      </c>
      <c r="D426" s="535">
        <v>14.2</v>
      </c>
      <c r="E426" s="536"/>
      <c r="F426" s="467">
        <v>1</v>
      </c>
      <c r="G426" s="394"/>
      <c r="H426" s="395">
        <v>1</v>
      </c>
      <c r="I426" s="468">
        <v>290</v>
      </c>
      <c r="J426" s="397" t="s">
        <v>5345</v>
      </c>
      <c r="K426" s="537" t="s">
        <v>6867</v>
      </c>
    </row>
    <row r="427" spans="1:11" ht="31.5" x14ac:dyDescent="0.25">
      <c r="A427" s="457">
        <v>242</v>
      </c>
      <c r="B427" s="585" t="s">
        <v>6873</v>
      </c>
      <c r="C427" s="263" t="s">
        <v>193</v>
      </c>
      <c r="D427" s="535"/>
      <c r="E427" s="536">
        <v>10.3</v>
      </c>
      <c r="F427" s="467">
        <v>1</v>
      </c>
      <c r="G427" s="394">
        <v>1</v>
      </c>
      <c r="H427" s="395"/>
      <c r="I427" s="468">
        <v>200</v>
      </c>
      <c r="J427" s="397" t="s">
        <v>5349</v>
      </c>
      <c r="K427" s="537" t="s">
        <v>6187</v>
      </c>
    </row>
    <row r="428" spans="1:11" ht="31.5" x14ac:dyDescent="0.25">
      <c r="A428" s="457">
        <v>243</v>
      </c>
      <c r="B428" s="585" t="s">
        <v>4614</v>
      </c>
      <c r="C428" s="263" t="s">
        <v>4817</v>
      </c>
      <c r="D428" s="535">
        <v>23.5</v>
      </c>
      <c r="E428" s="536">
        <v>25.6</v>
      </c>
      <c r="F428" s="467">
        <v>1</v>
      </c>
      <c r="G428" s="480">
        <v>1</v>
      </c>
      <c r="H428" s="395">
        <v>1</v>
      </c>
      <c r="I428" s="468">
        <v>540</v>
      </c>
      <c r="J428" s="397" t="s">
        <v>5348</v>
      </c>
      <c r="K428" s="565" t="s">
        <v>4458</v>
      </c>
    </row>
    <row r="429" spans="1:11" s="264" customFormat="1" ht="15.75" x14ac:dyDescent="0.25">
      <c r="A429" s="457">
        <v>244</v>
      </c>
      <c r="B429" s="133" t="s">
        <v>7041</v>
      </c>
      <c r="C429" s="133" t="s">
        <v>4814</v>
      </c>
      <c r="D429" s="799">
        <v>13.3</v>
      </c>
      <c r="E429" s="273"/>
      <c r="F429" s="274"/>
      <c r="G429" s="193"/>
      <c r="H429" s="62"/>
      <c r="I429" s="275"/>
      <c r="J429" s="271"/>
      <c r="K429" s="271"/>
    </row>
    <row r="430" spans="1:11" ht="31.5" x14ac:dyDescent="0.25">
      <c r="A430" s="457">
        <v>245</v>
      </c>
      <c r="B430" s="46" t="s">
        <v>6874</v>
      </c>
      <c r="C430" s="538" t="s">
        <v>5115</v>
      </c>
      <c r="D430" s="516">
        <v>10.4</v>
      </c>
      <c r="E430" s="536">
        <v>10.4</v>
      </c>
      <c r="F430" s="467">
        <v>1</v>
      </c>
      <c r="G430" s="394"/>
      <c r="H430" s="395">
        <v>1</v>
      </c>
      <c r="I430" s="468">
        <v>290</v>
      </c>
      <c r="J430" s="397" t="s">
        <v>5349</v>
      </c>
      <c r="K430" s="537" t="s">
        <v>6187</v>
      </c>
    </row>
    <row r="431" spans="1:11" ht="29.25" customHeight="1" x14ac:dyDescent="0.25">
      <c r="A431" s="461" t="s">
        <v>51</v>
      </c>
      <c r="B431" s="587" t="s">
        <v>150</v>
      </c>
      <c r="C431" s="62"/>
      <c r="D431" s="462"/>
      <c r="E431" s="534"/>
      <c r="F431" s="463"/>
      <c r="G431" s="463"/>
      <c r="H431" s="463"/>
      <c r="I431" s="533"/>
      <c r="J431" s="534"/>
      <c r="K431" s="587"/>
    </row>
    <row r="432" spans="1:11" ht="31.5" x14ac:dyDescent="0.25">
      <c r="A432" s="539">
        <v>246</v>
      </c>
      <c r="B432" s="591" t="s">
        <v>6875</v>
      </c>
      <c r="C432" s="540" t="s">
        <v>4609</v>
      </c>
      <c r="D432" s="535">
        <v>30.8</v>
      </c>
      <c r="E432" s="536"/>
      <c r="F432" s="541">
        <v>1</v>
      </c>
      <c r="G432" s="542"/>
      <c r="H432" s="543">
        <v>1</v>
      </c>
      <c r="I432" s="544">
        <v>1000</v>
      </c>
      <c r="J432" s="397" t="s">
        <v>5307</v>
      </c>
      <c r="K432" s="545" t="s">
        <v>58</v>
      </c>
    </row>
    <row r="433" spans="1:11" s="264" customFormat="1" ht="31.5" x14ac:dyDescent="0.25">
      <c r="A433" s="457">
        <v>247</v>
      </c>
      <c r="B433" s="585" t="s">
        <v>6876</v>
      </c>
      <c r="C433" s="62" t="s">
        <v>4609</v>
      </c>
      <c r="D433" s="535">
        <v>22.7</v>
      </c>
      <c r="E433" s="536"/>
      <c r="F433" s="467">
        <v>1</v>
      </c>
      <c r="G433" s="394"/>
      <c r="H433" s="395">
        <v>1</v>
      </c>
      <c r="I433" s="468">
        <v>600</v>
      </c>
      <c r="J433" s="397" t="s">
        <v>5348</v>
      </c>
      <c r="K433" s="546" t="s">
        <v>4451</v>
      </c>
    </row>
    <row r="434" spans="1:11" ht="31.5" x14ac:dyDescent="0.25">
      <c r="A434" s="941">
        <v>248</v>
      </c>
      <c r="B434" s="538" t="s">
        <v>6877</v>
      </c>
      <c r="C434" s="263" t="s">
        <v>4609</v>
      </c>
      <c r="D434" s="547"/>
      <c r="E434" s="536">
        <v>32.4</v>
      </c>
      <c r="F434" s="467">
        <v>1</v>
      </c>
      <c r="G434" s="394">
        <v>1</v>
      </c>
      <c r="H434" s="395"/>
      <c r="I434" s="468">
        <v>1000</v>
      </c>
      <c r="J434" s="397" t="s">
        <v>5307</v>
      </c>
      <c r="K434" s="546" t="s">
        <v>4451</v>
      </c>
    </row>
    <row r="435" spans="1:11" ht="15.75" x14ac:dyDescent="0.25">
      <c r="A435" s="461" t="s">
        <v>114</v>
      </c>
      <c r="B435" s="587" t="s">
        <v>788</v>
      </c>
      <c r="C435" s="62"/>
      <c r="D435" s="462"/>
      <c r="E435" s="534"/>
      <c r="F435" s="463"/>
      <c r="G435" s="463"/>
      <c r="H435" s="463"/>
      <c r="I435" s="533"/>
      <c r="J435" s="534"/>
      <c r="K435" s="587"/>
    </row>
    <row r="436" spans="1:11" ht="31.5" x14ac:dyDescent="0.25">
      <c r="A436" s="457">
        <v>249</v>
      </c>
      <c r="B436" s="585" t="s">
        <v>6878</v>
      </c>
      <c r="C436" s="62" t="s">
        <v>4710</v>
      </c>
      <c r="D436" s="535">
        <v>44.3</v>
      </c>
      <c r="E436" s="536">
        <v>44.3</v>
      </c>
      <c r="F436" s="467">
        <v>1</v>
      </c>
      <c r="G436" s="472">
        <v>1</v>
      </c>
      <c r="H436" s="473">
        <v>1</v>
      </c>
      <c r="I436" s="468">
        <v>700</v>
      </c>
      <c r="J436" s="397" t="s">
        <v>5312</v>
      </c>
      <c r="K436" s="546" t="s">
        <v>4451</v>
      </c>
    </row>
    <row r="437" spans="1:11" ht="31.5" x14ac:dyDescent="0.25">
      <c r="A437" s="457">
        <v>250</v>
      </c>
      <c r="B437" s="585" t="s">
        <v>6879</v>
      </c>
      <c r="C437" s="62" t="s">
        <v>4710</v>
      </c>
      <c r="D437" s="535">
        <v>37.5</v>
      </c>
      <c r="E437" s="536"/>
      <c r="F437" s="467">
        <v>1</v>
      </c>
      <c r="G437" s="475"/>
      <c r="H437" s="473">
        <v>1</v>
      </c>
      <c r="I437" s="468">
        <v>290</v>
      </c>
      <c r="J437" s="397" t="s">
        <v>5345</v>
      </c>
      <c r="K437" s="546" t="s">
        <v>4451</v>
      </c>
    </row>
    <row r="438" spans="1:11" ht="31.5" x14ac:dyDescent="0.25">
      <c r="A438" s="457">
        <v>251</v>
      </c>
      <c r="B438" s="585" t="s">
        <v>6880</v>
      </c>
      <c r="C438" s="62" t="s">
        <v>4710</v>
      </c>
      <c r="D438" s="535"/>
      <c r="E438" s="536">
        <v>67.599999999999994</v>
      </c>
      <c r="F438" s="467">
        <v>2</v>
      </c>
      <c r="G438" s="472">
        <v>2</v>
      </c>
      <c r="H438" s="473"/>
      <c r="I438" s="468">
        <v>900</v>
      </c>
      <c r="J438" s="397" t="s">
        <v>5307</v>
      </c>
      <c r="K438" s="537" t="s">
        <v>4451</v>
      </c>
    </row>
    <row r="439" spans="1:11" ht="31.5" x14ac:dyDescent="0.25">
      <c r="A439" s="457">
        <v>252</v>
      </c>
      <c r="B439" s="585" t="s">
        <v>6881</v>
      </c>
      <c r="C439" s="62" t="s">
        <v>4710</v>
      </c>
      <c r="D439" s="535">
        <v>24.8</v>
      </c>
      <c r="E439" s="536"/>
      <c r="F439" s="467">
        <v>1</v>
      </c>
      <c r="G439" s="475"/>
      <c r="H439" s="473">
        <v>1</v>
      </c>
      <c r="I439" s="468">
        <v>700</v>
      </c>
      <c r="J439" s="397" t="s">
        <v>5312</v>
      </c>
      <c r="K439" s="537" t="s">
        <v>1667</v>
      </c>
    </row>
    <row r="440" spans="1:11" s="264" customFormat="1" ht="31.5" x14ac:dyDescent="0.25">
      <c r="A440" s="457">
        <v>253</v>
      </c>
      <c r="B440" s="585" t="s">
        <v>6882</v>
      </c>
      <c r="C440" s="62" t="s">
        <v>4710</v>
      </c>
      <c r="D440" s="535">
        <v>55.5</v>
      </c>
      <c r="E440" s="536"/>
      <c r="F440" s="467">
        <v>1</v>
      </c>
      <c r="G440" s="475"/>
      <c r="H440" s="473">
        <v>1</v>
      </c>
      <c r="I440" s="468">
        <v>540</v>
      </c>
      <c r="J440" s="397" t="s">
        <v>5348</v>
      </c>
      <c r="K440" s="537" t="s">
        <v>6185</v>
      </c>
    </row>
    <row r="441" spans="1:11" ht="31.5" x14ac:dyDescent="0.25">
      <c r="A441" s="457">
        <v>254</v>
      </c>
      <c r="B441" s="538" t="s">
        <v>6883</v>
      </c>
      <c r="C441" s="263" t="s">
        <v>4832</v>
      </c>
      <c r="D441" s="507"/>
      <c r="E441" s="536">
        <v>8.6</v>
      </c>
      <c r="F441" s="467">
        <v>1</v>
      </c>
      <c r="G441" s="472">
        <v>1</v>
      </c>
      <c r="H441" s="473"/>
      <c r="I441" s="468">
        <v>540</v>
      </c>
      <c r="J441" s="397" t="s">
        <v>5312</v>
      </c>
      <c r="K441" s="609" t="s">
        <v>162</v>
      </c>
    </row>
    <row r="442" spans="1:11" ht="15.75" x14ac:dyDescent="0.25">
      <c r="A442" s="461" t="s">
        <v>94</v>
      </c>
      <c r="B442" s="587" t="s">
        <v>145</v>
      </c>
      <c r="C442" s="62"/>
      <c r="D442" s="462"/>
      <c r="E442" s="534"/>
      <c r="F442" s="463"/>
      <c r="G442" s="463"/>
      <c r="H442" s="463"/>
      <c r="I442" s="533"/>
      <c r="J442" s="534"/>
      <c r="K442" s="587"/>
    </row>
    <row r="443" spans="1:11" s="264" customFormat="1" ht="31.5" x14ac:dyDescent="0.25">
      <c r="A443" s="469">
        <v>255</v>
      </c>
      <c r="B443" s="538" t="s">
        <v>6884</v>
      </c>
      <c r="C443" s="263" t="s">
        <v>5109</v>
      </c>
      <c r="D443" s="535">
        <v>46.3</v>
      </c>
      <c r="E443" s="536"/>
      <c r="F443" s="467">
        <v>1</v>
      </c>
      <c r="G443" s="475"/>
      <c r="H443" s="473">
        <v>1</v>
      </c>
      <c r="I443" s="468">
        <v>1000</v>
      </c>
      <c r="J443" s="397" t="s">
        <v>5307</v>
      </c>
      <c r="K443" s="545" t="s">
        <v>5032</v>
      </c>
    </row>
    <row r="444" spans="1:11" s="264" customFormat="1" ht="31.5" x14ac:dyDescent="0.25">
      <c r="A444" s="469">
        <v>256</v>
      </c>
      <c r="B444" s="538" t="s">
        <v>6818</v>
      </c>
      <c r="C444" s="263" t="s">
        <v>4978</v>
      </c>
      <c r="D444" s="535">
        <v>7.9</v>
      </c>
      <c r="E444" s="508"/>
      <c r="F444" s="467">
        <v>1</v>
      </c>
      <c r="G444" s="394"/>
      <c r="H444" s="395">
        <v>1</v>
      </c>
      <c r="I444" s="468">
        <v>270</v>
      </c>
      <c r="J444" s="397" t="s">
        <v>5348</v>
      </c>
      <c r="K444" s="610" t="s">
        <v>5032</v>
      </c>
    </row>
    <row r="445" spans="1:11" s="264" customFormat="1" ht="31.5" x14ac:dyDescent="0.25">
      <c r="A445" s="1022">
        <v>257</v>
      </c>
      <c r="B445" s="1125" t="s">
        <v>6885</v>
      </c>
      <c r="C445" s="1005" t="s">
        <v>6886</v>
      </c>
      <c r="D445" s="1111">
        <v>82.3</v>
      </c>
      <c r="E445" s="1127"/>
      <c r="F445" s="1129">
        <v>2</v>
      </c>
      <c r="G445" s="1048"/>
      <c r="H445" s="395">
        <v>1</v>
      </c>
      <c r="I445" s="468">
        <v>270</v>
      </c>
      <c r="J445" s="397" t="s">
        <v>6887</v>
      </c>
      <c r="K445" s="1131" t="s">
        <v>5032</v>
      </c>
    </row>
    <row r="446" spans="1:11" ht="31.5" x14ac:dyDescent="0.25">
      <c r="A446" s="1023"/>
      <c r="B446" s="1126"/>
      <c r="C446" s="1006"/>
      <c r="D446" s="1112"/>
      <c r="E446" s="1128"/>
      <c r="F446" s="1130"/>
      <c r="G446" s="1049"/>
      <c r="H446" s="395">
        <v>1</v>
      </c>
      <c r="I446" s="468">
        <v>1000</v>
      </c>
      <c r="J446" s="397" t="s">
        <v>6888</v>
      </c>
      <c r="K446" s="1132"/>
    </row>
    <row r="447" spans="1:11" ht="15.75" x14ac:dyDescent="0.25">
      <c r="A447" s="461" t="s">
        <v>203</v>
      </c>
      <c r="B447" s="587" t="s">
        <v>146</v>
      </c>
      <c r="C447" s="62"/>
      <c r="D447" s="462"/>
      <c r="E447" s="534"/>
      <c r="F447" s="463"/>
      <c r="G447" s="463"/>
      <c r="H447" s="463"/>
      <c r="I447" s="533"/>
      <c r="J447" s="534"/>
      <c r="K447" s="587"/>
    </row>
    <row r="448" spans="1:11" s="264" customFormat="1" ht="31.5" x14ac:dyDescent="0.25">
      <c r="A448" s="457">
        <v>258</v>
      </c>
      <c r="B448" s="585" t="s">
        <v>6889</v>
      </c>
      <c r="C448" s="62" t="s">
        <v>5198</v>
      </c>
      <c r="D448" s="535">
        <v>10.7</v>
      </c>
      <c r="E448" s="536"/>
      <c r="F448" s="467">
        <v>1</v>
      </c>
      <c r="G448" s="394"/>
      <c r="H448" s="395">
        <v>1</v>
      </c>
      <c r="I448" s="468">
        <v>700</v>
      </c>
      <c r="J448" s="397" t="s">
        <v>5312</v>
      </c>
      <c r="K448" s="550" t="s">
        <v>6890</v>
      </c>
    </row>
    <row r="449" spans="1:29" s="264" customFormat="1" ht="31.5" x14ac:dyDescent="0.25">
      <c r="A449" s="1022">
        <v>259</v>
      </c>
      <c r="B449" s="1125" t="s">
        <v>6891</v>
      </c>
      <c r="C449" s="1005" t="s">
        <v>6892</v>
      </c>
      <c r="D449" s="1111">
        <v>92.2</v>
      </c>
      <c r="E449" s="1127"/>
      <c r="F449" s="1129">
        <v>3</v>
      </c>
      <c r="G449" s="1048"/>
      <c r="H449" s="395">
        <v>1</v>
      </c>
      <c r="I449" s="468">
        <v>700</v>
      </c>
      <c r="J449" s="397" t="s">
        <v>5312</v>
      </c>
      <c r="K449" s="1140" t="s">
        <v>5030</v>
      </c>
    </row>
    <row r="450" spans="1:29" s="264" customFormat="1" ht="31.5" x14ac:dyDescent="0.25">
      <c r="A450" s="1133"/>
      <c r="B450" s="1134"/>
      <c r="C450" s="1135"/>
      <c r="D450" s="1136"/>
      <c r="E450" s="1137"/>
      <c r="F450" s="1138"/>
      <c r="G450" s="1139"/>
      <c r="H450" s="395">
        <v>1</v>
      </c>
      <c r="I450" s="468">
        <v>800</v>
      </c>
      <c r="J450" s="397" t="s">
        <v>5326</v>
      </c>
      <c r="K450" s="1141"/>
    </row>
    <row r="451" spans="1:29" ht="31.5" x14ac:dyDescent="0.25">
      <c r="A451" s="1023"/>
      <c r="B451" s="1126"/>
      <c r="C451" s="1006"/>
      <c r="D451" s="1112"/>
      <c r="E451" s="1128"/>
      <c r="F451" s="1130"/>
      <c r="G451" s="1049"/>
      <c r="H451" s="395">
        <v>1</v>
      </c>
      <c r="I451" s="468">
        <v>1000</v>
      </c>
      <c r="J451" s="397" t="s">
        <v>5307</v>
      </c>
      <c r="K451" s="1142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  <c r="Y451" s="264"/>
      <c r="Z451" s="264"/>
      <c r="AA451" s="264"/>
      <c r="AB451" s="264"/>
      <c r="AC451" s="264"/>
    </row>
    <row r="452" spans="1:29" ht="15.75" x14ac:dyDescent="0.25">
      <c r="A452" s="461" t="s">
        <v>777</v>
      </c>
      <c r="B452" s="587" t="s">
        <v>149</v>
      </c>
      <c r="C452" s="62"/>
      <c r="D452" s="462"/>
      <c r="E452" s="534"/>
      <c r="F452" s="463"/>
      <c r="G452" s="463"/>
      <c r="H452" s="463"/>
      <c r="I452" s="533"/>
      <c r="J452" s="534"/>
      <c r="K452" s="587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  <c r="Y452" s="264"/>
      <c r="Z452" s="264"/>
      <c r="AA452" s="264"/>
      <c r="AB452" s="264"/>
      <c r="AC452" s="264"/>
    </row>
    <row r="453" spans="1:29" ht="31.5" x14ac:dyDescent="0.25">
      <c r="A453" s="457">
        <v>260</v>
      </c>
      <c r="B453" s="585" t="s">
        <v>6893</v>
      </c>
      <c r="C453" s="62" t="s">
        <v>199</v>
      </c>
      <c r="D453" s="535">
        <v>27.3</v>
      </c>
      <c r="E453" s="536"/>
      <c r="F453" s="467">
        <v>1</v>
      </c>
      <c r="G453" s="394"/>
      <c r="H453" s="395">
        <v>1</v>
      </c>
      <c r="I453" s="549">
        <v>1000</v>
      </c>
      <c r="J453" s="244" t="s">
        <v>5307</v>
      </c>
      <c r="K453" s="537" t="s">
        <v>6190</v>
      </c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  <c r="Y453" s="264"/>
      <c r="Z453" s="264"/>
      <c r="AA453" s="264"/>
      <c r="AB453" s="264"/>
      <c r="AC453" s="264"/>
    </row>
    <row r="454" spans="1:29" ht="31.5" x14ac:dyDescent="0.25">
      <c r="A454" s="457">
        <v>261</v>
      </c>
      <c r="B454" s="585" t="s">
        <v>6894</v>
      </c>
      <c r="C454" s="62" t="s">
        <v>199</v>
      </c>
      <c r="D454" s="535">
        <v>24.2</v>
      </c>
      <c r="E454" s="536"/>
      <c r="F454" s="467">
        <v>1</v>
      </c>
      <c r="G454" s="394"/>
      <c r="H454" s="395">
        <v>1</v>
      </c>
      <c r="I454" s="549">
        <v>1000</v>
      </c>
      <c r="J454" s="244" t="s">
        <v>5307</v>
      </c>
      <c r="K454" s="537" t="s">
        <v>6190</v>
      </c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  <c r="Y454" s="264"/>
      <c r="Z454" s="264"/>
      <c r="AA454" s="264"/>
      <c r="AB454" s="264"/>
      <c r="AC454" s="264"/>
    </row>
    <row r="455" spans="1:29" ht="31.5" x14ac:dyDescent="0.25">
      <c r="A455" s="457">
        <v>262</v>
      </c>
      <c r="B455" s="585" t="s">
        <v>6895</v>
      </c>
      <c r="C455" s="62" t="s">
        <v>199</v>
      </c>
      <c r="D455" s="535">
        <v>53</v>
      </c>
      <c r="E455" s="536">
        <v>104</v>
      </c>
      <c r="F455" s="467">
        <v>3</v>
      </c>
      <c r="G455" s="395">
        <v>3</v>
      </c>
      <c r="H455" s="395">
        <v>3</v>
      </c>
      <c r="I455" s="549">
        <v>1000</v>
      </c>
      <c r="J455" s="244" t="s">
        <v>5307</v>
      </c>
      <c r="K455" s="537" t="s">
        <v>6191</v>
      </c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  <c r="Y455" s="264"/>
      <c r="Z455" s="264"/>
      <c r="AA455" s="264"/>
      <c r="AB455" s="264"/>
      <c r="AC455" s="264"/>
    </row>
    <row r="456" spans="1:29" s="487" customFormat="1" ht="31.5" x14ac:dyDescent="0.25">
      <c r="A456" s="457">
        <v>263</v>
      </c>
      <c r="B456" s="585" t="s">
        <v>6896</v>
      </c>
      <c r="C456" s="62" t="s">
        <v>199</v>
      </c>
      <c r="D456" s="535">
        <v>58</v>
      </c>
      <c r="E456" s="536">
        <v>58</v>
      </c>
      <c r="F456" s="467">
        <v>3</v>
      </c>
      <c r="G456" s="395">
        <v>3</v>
      </c>
      <c r="H456" s="395">
        <v>3</v>
      </c>
      <c r="I456" s="549">
        <v>1000</v>
      </c>
      <c r="J456" s="244" t="s">
        <v>5307</v>
      </c>
      <c r="K456" s="537" t="s">
        <v>6191</v>
      </c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  <c r="Y456" s="264"/>
      <c r="Z456" s="264"/>
      <c r="AA456" s="264"/>
      <c r="AB456" s="264"/>
      <c r="AC456" s="264"/>
    </row>
    <row r="457" spans="1:29" s="487" customFormat="1" ht="31.5" x14ac:dyDescent="0.25">
      <c r="A457" s="457">
        <v>264</v>
      </c>
      <c r="B457" s="538" t="s">
        <v>6897</v>
      </c>
      <c r="C457" s="263" t="s">
        <v>199</v>
      </c>
      <c r="D457" s="535"/>
      <c r="E457" s="536">
        <v>20.5</v>
      </c>
      <c r="F457" s="467">
        <v>1</v>
      </c>
      <c r="G457" s="480">
        <v>1</v>
      </c>
      <c r="H457" s="395"/>
      <c r="I457" s="468">
        <v>1000</v>
      </c>
      <c r="J457" s="397" t="s">
        <v>5307</v>
      </c>
      <c r="K457" s="546" t="s">
        <v>6192</v>
      </c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  <c r="Y457" s="264"/>
      <c r="Z457" s="264"/>
      <c r="AA457" s="264"/>
      <c r="AB457" s="264"/>
      <c r="AC457" s="264"/>
    </row>
    <row r="458" spans="1:29" ht="31.5" x14ac:dyDescent="0.25">
      <c r="A458" s="457">
        <v>265</v>
      </c>
      <c r="B458" s="538" t="s">
        <v>6898</v>
      </c>
      <c r="C458" s="263" t="s">
        <v>199</v>
      </c>
      <c r="D458" s="535">
        <v>30.5</v>
      </c>
      <c r="E458" s="536"/>
      <c r="F458" s="467">
        <v>1</v>
      </c>
      <c r="G458" s="394"/>
      <c r="H458" s="395">
        <v>1</v>
      </c>
      <c r="I458" s="468">
        <v>1000</v>
      </c>
      <c r="J458" s="397" t="s">
        <v>5307</v>
      </c>
      <c r="K458" s="546" t="s">
        <v>6192</v>
      </c>
      <c r="L458" s="264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  <c r="Y458" s="264"/>
      <c r="Z458" s="264"/>
      <c r="AA458" s="264"/>
      <c r="AB458" s="264"/>
      <c r="AC458" s="264"/>
    </row>
    <row r="459" spans="1:29" ht="15.75" x14ac:dyDescent="0.25">
      <c r="A459" s="461" t="s">
        <v>778</v>
      </c>
      <c r="B459" s="587" t="s">
        <v>904</v>
      </c>
      <c r="C459" s="62"/>
      <c r="D459" s="462"/>
      <c r="E459" s="534"/>
      <c r="F459" s="463"/>
      <c r="G459" s="463"/>
      <c r="H459" s="463"/>
      <c r="I459" s="533"/>
      <c r="J459" s="534"/>
      <c r="K459" s="587"/>
    </row>
    <row r="460" spans="1:29" ht="31.5" x14ac:dyDescent="0.25">
      <c r="A460" s="457">
        <v>266</v>
      </c>
      <c r="B460" s="538" t="s">
        <v>6899</v>
      </c>
      <c r="C460" s="62" t="s">
        <v>5355</v>
      </c>
      <c r="D460" s="535">
        <v>38.700000000000003</v>
      </c>
      <c r="E460" s="536"/>
      <c r="F460" s="467">
        <v>1</v>
      </c>
      <c r="G460" s="394"/>
      <c r="H460" s="395">
        <v>1</v>
      </c>
      <c r="I460" s="468">
        <v>1000</v>
      </c>
      <c r="J460" s="397" t="s">
        <v>5307</v>
      </c>
      <c r="K460" s="550" t="s">
        <v>6182</v>
      </c>
    </row>
    <row r="461" spans="1:29" ht="31.5" x14ac:dyDescent="0.25">
      <c r="A461" s="457">
        <v>267</v>
      </c>
      <c r="B461" s="538" t="s">
        <v>6900</v>
      </c>
      <c r="C461" s="62" t="s">
        <v>5355</v>
      </c>
      <c r="D461" s="535">
        <v>24.9</v>
      </c>
      <c r="E461" s="536"/>
      <c r="F461" s="467">
        <v>2</v>
      </c>
      <c r="G461" s="394"/>
      <c r="H461" s="395">
        <v>2</v>
      </c>
      <c r="I461" s="468">
        <v>1000</v>
      </c>
      <c r="J461" s="397" t="s">
        <v>5307</v>
      </c>
      <c r="K461" s="537" t="s">
        <v>6191</v>
      </c>
    </row>
    <row r="462" spans="1:29" ht="31.5" x14ac:dyDescent="0.25">
      <c r="A462" s="457">
        <v>268</v>
      </c>
      <c r="B462" s="538" t="s">
        <v>6901</v>
      </c>
      <c r="C462" s="62" t="s">
        <v>5355</v>
      </c>
      <c r="D462" s="535">
        <v>12</v>
      </c>
      <c r="E462" s="536"/>
      <c r="F462" s="467">
        <v>1</v>
      </c>
      <c r="G462" s="394"/>
      <c r="H462" s="395">
        <v>1</v>
      </c>
      <c r="I462" s="468">
        <v>800</v>
      </c>
      <c r="J462" s="397" t="s">
        <v>5312</v>
      </c>
      <c r="K462" s="546" t="s">
        <v>6192</v>
      </c>
    </row>
    <row r="463" spans="1:29" s="264" customFormat="1" ht="31.5" x14ac:dyDescent="0.25">
      <c r="A463" s="457">
        <v>269</v>
      </c>
      <c r="B463" s="538" t="s">
        <v>6902</v>
      </c>
      <c r="C463" s="62" t="s">
        <v>5355</v>
      </c>
      <c r="D463" s="535">
        <v>78.7</v>
      </c>
      <c r="E463" s="536">
        <v>78.7</v>
      </c>
      <c r="F463" s="467">
        <v>1</v>
      </c>
      <c r="G463" s="394"/>
      <c r="H463" s="395">
        <v>1</v>
      </c>
      <c r="I463" s="468">
        <v>800</v>
      </c>
      <c r="J463" s="397" t="s">
        <v>5312</v>
      </c>
      <c r="K463" s="537" t="s">
        <v>6191</v>
      </c>
    </row>
    <row r="464" spans="1:29" ht="31.5" x14ac:dyDescent="0.25">
      <c r="A464" s="457">
        <v>270</v>
      </c>
      <c r="B464" s="538" t="s">
        <v>6903</v>
      </c>
      <c r="C464" s="263" t="s">
        <v>5355</v>
      </c>
      <c r="D464" s="408">
        <v>37.4</v>
      </c>
      <c r="E464" s="397"/>
      <c r="F464" s="551">
        <v>2</v>
      </c>
      <c r="G464" s="551">
        <v>2</v>
      </c>
      <c r="H464" s="805">
        <v>2</v>
      </c>
      <c r="I464" s="468" t="s">
        <v>6904</v>
      </c>
      <c r="J464" s="397" t="s">
        <v>6905</v>
      </c>
      <c r="K464" s="537" t="s">
        <v>6191</v>
      </c>
    </row>
    <row r="465" spans="1:11" s="264" customFormat="1" ht="15.75" x14ac:dyDescent="0.25">
      <c r="A465" s="461" t="s">
        <v>780</v>
      </c>
      <c r="B465" s="587" t="s">
        <v>786</v>
      </c>
      <c r="C465" s="62"/>
      <c r="D465" s="462"/>
      <c r="E465" s="534"/>
      <c r="F465" s="463"/>
      <c r="G465" s="463"/>
      <c r="H465" s="463"/>
      <c r="I465" s="533"/>
      <c r="J465" s="534"/>
      <c r="K465" s="587"/>
    </row>
    <row r="466" spans="1:11" s="264" customFormat="1" ht="31.5" x14ac:dyDescent="0.25">
      <c r="A466" s="1022">
        <v>271</v>
      </c>
      <c r="B466" s="1125" t="s">
        <v>6906</v>
      </c>
      <c r="C466" s="1005" t="s">
        <v>4806</v>
      </c>
      <c r="D466" s="1111">
        <v>41.5</v>
      </c>
      <c r="E466" s="1113"/>
      <c r="F466" s="1129">
        <v>2</v>
      </c>
      <c r="G466" s="1048"/>
      <c r="H466" s="395">
        <v>1</v>
      </c>
      <c r="I466" s="468">
        <v>600</v>
      </c>
      <c r="J466" s="397" t="s">
        <v>6907</v>
      </c>
      <c r="K466" s="1102" t="s">
        <v>5252</v>
      </c>
    </row>
    <row r="467" spans="1:11" s="264" customFormat="1" ht="31.5" x14ac:dyDescent="0.25">
      <c r="A467" s="1023"/>
      <c r="B467" s="1126"/>
      <c r="C467" s="1006"/>
      <c r="D467" s="1112"/>
      <c r="E467" s="1114"/>
      <c r="F467" s="1130"/>
      <c r="G467" s="1049"/>
      <c r="H467" s="552">
        <v>1</v>
      </c>
      <c r="I467" s="468">
        <v>900</v>
      </c>
      <c r="J467" s="397" t="s">
        <v>6908</v>
      </c>
      <c r="K467" s="1103"/>
    </row>
    <row r="468" spans="1:11" s="264" customFormat="1" ht="31.5" x14ac:dyDescent="0.25">
      <c r="A468" s="553">
        <v>272</v>
      </c>
      <c r="B468" s="592" t="s">
        <v>6909</v>
      </c>
      <c r="C468" s="554" t="s">
        <v>4805</v>
      </c>
      <c r="D468" s="555">
        <v>77.2</v>
      </c>
      <c r="E468" s="827"/>
      <c r="F468" s="541">
        <v>2</v>
      </c>
      <c r="G468" s="556"/>
      <c r="H468" s="557">
        <v>2</v>
      </c>
      <c r="I468" s="468">
        <v>700</v>
      </c>
      <c r="J468" s="397" t="s">
        <v>5312</v>
      </c>
      <c r="K468" s="546" t="s">
        <v>6186</v>
      </c>
    </row>
    <row r="469" spans="1:11" s="264" customFormat="1" ht="31.5" x14ac:dyDescent="0.25">
      <c r="A469" s="1022">
        <v>273</v>
      </c>
      <c r="B469" s="1125" t="s">
        <v>6910</v>
      </c>
      <c r="C469" s="1143" t="s">
        <v>4803</v>
      </c>
      <c r="D469" s="1111">
        <v>120.6</v>
      </c>
      <c r="E469" s="1113"/>
      <c r="F469" s="1115">
        <v>2</v>
      </c>
      <c r="G469" s="1048"/>
      <c r="H469" s="395">
        <v>1</v>
      </c>
      <c r="I469" s="468">
        <v>800</v>
      </c>
      <c r="J469" s="397" t="s">
        <v>5326</v>
      </c>
      <c r="K469" s="1145" t="s">
        <v>6186</v>
      </c>
    </row>
    <row r="470" spans="1:11" s="264" customFormat="1" ht="30" customHeight="1" x14ac:dyDescent="0.25">
      <c r="A470" s="1023"/>
      <c r="B470" s="1126"/>
      <c r="C470" s="1144"/>
      <c r="D470" s="1112"/>
      <c r="E470" s="1114"/>
      <c r="F470" s="1116"/>
      <c r="G470" s="1049"/>
      <c r="H470" s="395">
        <v>1</v>
      </c>
      <c r="I470" s="468">
        <v>700</v>
      </c>
      <c r="J470" s="397" t="s">
        <v>5312</v>
      </c>
      <c r="K470" s="1146"/>
    </row>
    <row r="471" spans="1:11" s="264" customFormat="1" ht="30" customHeight="1" x14ac:dyDescent="0.25">
      <c r="A471" s="558">
        <v>274</v>
      </c>
      <c r="B471" s="46" t="s">
        <v>6911</v>
      </c>
      <c r="C471" s="169" t="s">
        <v>4804</v>
      </c>
      <c r="D471" s="559">
        <v>45</v>
      </c>
      <c r="E471" s="828">
        <v>45</v>
      </c>
      <c r="F471" s="560">
        <v>1</v>
      </c>
      <c r="G471" s="561"/>
      <c r="H471" s="395">
        <v>1</v>
      </c>
      <c r="I471" s="468">
        <v>700</v>
      </c>
      <c r="J471" s="397" t="s">
        <v>5312</v>
      </c>
      <c r="K471" s="537" t="s">
        <v>6194</v>
      </c>
    </row>
    <row r="472" spans="1:11" s="264" customFormat="1" ht="30" customHeight="1" x14ac:dyDescent="0.25">
      <c r="A472" s="272">
        <v>275</v>
      </c>
      <c r="B472" s="133" t="s">
        <v>7040</v>
      </c>
      <c r="C472" s="133" t="s">
        <v>4805</v>
      </c>
      <c r="D472" s="800"/>
      <c r="E472" s="11">
        <v>30</v>
      </c>
      <c r="F472" s="274">
        <v>1</v>
      </c>
      <c r="G472" s="193">
        <v>1</v>
      </c>
      <c r="H472" s="62"/>
      <c r="I472" s="275"/>
      <c r="J472" s="271"/>
      <c r="K472" s="271"/>
    </row>
    <row r="473" spans="1:11" ht="31.5" x14ac:dyDescent="0.25">
      <c r="A473" s="939">
        <v>276</v>
      </c>
      <c r="B473" s="46" t="s">
        <v>6741</v>
      </c>
      <c r="C473" s="169" t="s">
        <v>4805</v>
      </c>
      <c r="D473" s="559"/>
      <c r="E473" s="828">
        <v>5.9</v>
      </c>
      <c r="F473" s="560">
        <v>1</v>
      </c>
      <c r="G473" s="395">
        <v>1</v>
      </c>
      <c r="H473" s="395"/>
      <c r="I473" s="468">
        <v>1000</v>
      </c>
      <c r="J473" s="397" t="s">
        <v>5307</v>
      </c>
      <c r="K473" s="562" t="s">
        <v>6186</v>
      </c>
    </row>
    <row r="474" spans="1:11" ht="15.75" x14ac:dyDescent="0.25">
      <c r="A474" s="461" t="s">
        <v>781</v>
      </c>
      <c r="B474" s="587" t="s">
        <v>785</v>
      </c>
      <c r="C474" s="62"/>
      <c r="D474" s="462"/>
      <c r="E474" s="534"/>
      <c r="F474" s="463"/>
      <c r="G474" s="463"/>
      <c r="H474" s="463"/>
      <c r="I474" s="533"/>
      <c r="J474" s="534"/>
      <c r="K474" s="587"/>
    </row>
    <row r="475" spans="1:11" ht="31.5" x14ac:dyDescent="0.25">
      <c r="A475" s="457">
        <v>277</v>
      </c>
      <c r="B475" s="585" t="s">
        <v>6912</v>
      </c>
      <c r="C475" s="62" t="s">
        <v>5334</v>
      </c>
      <c r="D475" s="563">
        <v>45</v>
      </c>
      <c r="E475" s="548"/>
      <c r="F475" s="564">
        <v>1</v>
      </c>
      <c r="G475" s="411"/>
      <c r="H475" s="564">
        <v>1</v>
      </c>
      <c r="I475" s="549">
        <v>700</v>
      </c>
      <c r="J475" s="244" t="s">
        <v>5312</v>
      </c>
      <c r="K475" s="537" t="s">
        <v>6193</v>
      </c>
    </row>
    <row r="476" spans="1:11" ht="31.5" x14ac:dyDescent="0.25">
      <c r="A476" s="457">
        <v>278</v>
      </c>
      <c r="B476" s="585" t="s">
        <v>6645</v>
      </c>
      <c r="C476" s="62" t="s">
        <v>5334</v>
      </c>
      <c r="D476" s="535">
        <v>24.1</v>
      </c>
      <c r="E476" s="536">
        <v>24.1</v>
      </c>
      <c r="F476" s="467">
        <v>1</v>
      </c>
      <c r="G476" s="394"/>
      <c r="H476" s="467">
        <v>1</v>
      </c>
      <c r="I476" s="468">
        <v>290</v>
      </c>
      <c r="J476" s="397" t="s">
        <v>5345</v>
      </c>
      <c r="K476" s="537" t="s">
        <v>6194</v>
      </c>
    </row>
    <row r="477" spans="1:11" s="264" customFormat="1" ht="31.5" x14ac:dyDescent="0.25">
      <c r="A477" s="457">
        <v>279</v>
      </c>
      <c r="B477" s="12" t="s">
        <v>6913</v>
      </c>
      <c r="C477" s="133" t="s">
        <v>4969</v>
      </c>
      <c r="D477" s="516">
        <v>5.9</v>
      </c>
      <c r="E477" s="536">
        <v>30</v>
      </c>
      <c r="F477" s="467">
        <v>1</v>
      </c>
      <c r="G477" s="394"/>
      <c r="H477" s="467">
        <v>1</v>
      </c>
      <c r="I477" s="468">
        <v>190</v>
      </c>
      <c r="J477" s="397" t="s">
        <v>5346</v>
      </c>
      <c r="K477" s="537" t="s">
        <v>6193</v>
      </c>
    </row>
    <row r="478" spans="1:11" ht="31.5" x14ac:dyDescent="0.25">
      <c r="A478" s="457">
        <v>280</v>
      </c>
      <c r="B478" s="46" t="s">
        <v>6914</v>
      </c>
      <c r="C478" s="169" t="s">
        <v>4799</v>
      </c>
      <c r="D478" s="535">
        <v>4.4000000000000004</v>
      </c>
      <c r="E478" s="508">
        <v>15</v>
      </c>
      <c r="F478" s="467">
        <v>1</v>
      </c>
      <c r="G478" s="394"/>
      <c r="H478" s="467">
        <v>1</v>
      </c>
      <c r="I478" s="468">
        <v>600</v>
      </c>
      <c r="J478" s="397" t="s">
        <v>5348</v>
      </c>
      <c r="K478" s="537" t="s">
        <v>6915</v>
      </c>
    </row>
    <row r="479" spans="1:11" ht="15.75" x14ac:dyDescent="0.25">
      <c r="A479" s="461" t="s">
        <v>782</v>
      </c>
      <c r="B479" s="587" t="s">
        <v>160</v>
      </c>
      <c r="C479" s="62"/>
      <c r="D479" s="462"/>
      <c r="E479" s="534"/>
      <c r="F479" s="463"/>
      <c r="G479" s="463"/>
      <c r="H479" s="463"/>
      <c r="I479" s="533"/>
      <c r="J479" s="534"/>
      <c r="K479" s="587"/>
    </row>
    <row r="480" spans="1:11" ht="47.25" x14ac:dyDescent="0.25">
      <c r="A480" s="457">
        <v>281</v>
      </c>
      <c r="B480" s="585" t="s">
        <v>6916</v>
      </c>
      <c r="C480" s="62" t="s">
        <v>5112</v>
      </c>
      <c r="D480" s="535">
        <v>10</v>
      </c>
      <c r="E480" s="536"/>
      <c r="F480" s="467">
        <v>1</v>
      </c>
      <c r="G480" s="394"/>
      <c r="H480" s="467">
        <v>1</v>
      </c>
      <c r="I480" s="468">
        <v>290</v>
      </c>
      <c r="J480" s="397" t="s">
        <v>5345</v>
      </c>
      <c r="K480" s="537" t="s">
        <v>6195</v>
      </c>
    </row>
    <row r="481" spans="1:11" ht="31.5" x14ac:dyDescent="0.25">
      <c r="A481" s="457">
        <v>282</v>
      </c>
      <c r="B481" s="585" t="s">
        <v>6917</v>
      </c>
      <c r="C481" s="62" t="s">
        <v>5112</v>
      </c>
      <c r="D481" s="535">
        <v>26.8</v>
      </c>
      <c r="E481" s="536"/>
      <c r="F481" s="467">
        <v>1</v>
      </c>
      <c r="G481" s="394"/>
      <c r="H481" s="467">
        <v>1</v>
      </c>
      <c r="I481" s="468">
        <v>700</v>
      </c>
      <c r="J481" s="397" t="s">
        <v>5312</v>
      </c>
      <c r="K481" s="537" t="s">
        <v>5633</v>
      </c>
    </row>
    <row r="482" spans="1:11" ht="31.5" x14ac:dyDescent="0.25">
      <c r="A482" s="457">
        <v>283</v>
      </c>
      <c r="B482" s="585" t="s">
        <v>7550</v>
      </c>
      <c r="C482" s="62" t="s">
        <v>5112</v>
      </c>
      <c r="D482" s="535">
        <v>8.6</v>
      </c>
      <c r="E482" s="536">
        <v>8.6</v>
      </c>
      <c r="F482" s="467">
        <v>1</v>
      </c>
      <c r="G482" s="394"/>
      <c r="H482" s="467">
        <v>1</v>
      </c>
      <c r="I482" s="468">
        <v>1000</v>
      </c>
      <c r="J482" s="397" t="s">
        <v>5307</v>
      </c>
      <c r="K482" s="537" t="s">
        <v>5633</v>
      </c>
    </row>
    <row r="483" spans="1:11" ht="31.5" x14ac:dyDescent="0.25">
      <c r="A483" s="457">
        <v>284</v>
      </c>
      <c r="B483" s="585" t="s">
        <v>6918</v>
      </c>
      <c r="C483" s="62" t="s">
        <v>5112</v>
      </c>
      <c r="D483" s="535">
        <v>4.9000000000000004</v>
      </c>
      <c r="E483" s="536"/>
      <c r="F483" s="467">
        <v>1</v>
      </c>
      <c r="G483" s="394"/>
      <c r="H483" s="467">
        <v>1</v>
      </c>
      <c r="I483" s="468">
        <v>540</v>
      </c>
      <c r="J483" s="397" t="s">
        <v>5348</v>
      </c>
      <c r="K483" s="537" t="s">
        <v>5633</v>
      </c>
    </row>
    <row r="484" spans="1:11" ht="31.5" x14ac:dyDescent="0.25">
      <c r="A484" s="457">
        <v>285</v>
      </c>
      <c r="B484" s="12" t="s">
        <v>6919</v>
      </c>
      <c r="C484" s="133" t="s">
        <v>4800</v>
      </c>
      <c r="D484" s="559">
        <v>30.7</v>
      </c>
      <c r="E484" s="536"/>
      <c r="F484" s="467">
        <v>1</v>
      </c>
      <c r="G484" s="394"/>
      <c r="H484" s="467">
        <v>1</v>
      </c>
      <c r="I484" s="468">
        <v>250</v>
      </c>
      <c r="J484" s="397" t="s">
        <v>5344</v>
      </c>
      <c r="K484" s="537" t="s">
        <v>6196</v>
      </c>
    </row>
    <row r="485" spans="1:11" ht="31.5" x14ac:dyDescent="0.25">
      <c r="A485" s="457">
        <v>286</v>
      </c>
      <c r="B485" s="12" t="s">
        <v>6920</v>
      </c>
      <c r="C485" s="133" t="s">
        <v>4800</v>
      </c>
      <c r="D485" s="516">
        <v>10.5</v>
      </c>
      <c r="E485" s="536"/>
      <c r="F485" s="467">
        <v>1</v>
      </c>
      <c r="G485" s="394"/>
      <c r="H485" s="467">
        <v>1</v>
      </c>
      <c r="I485" s="468">
        <v>540</v>
      </c>
      <c r="J485" s="397" t="s">
        <v>5348</v>
      </c>
      <c r="K485" s="550" t="s">
        <v>6915</v>
      </c>
    </row>
    <row r="486" spans="1:11" s="264" customFormat="1" ht="31.5" x14ac:dyDescent="0.25">
      <c r="A486" s="457">
        <v>287</v>
      </c>
      <c r="B486" s="12" t="s">
        <v>6868</v>
      </c>
      <c r="C486" s="133" t="s">
        <v>4800</v>
      </c>
      <c r="D486" s="516">
        <v>8.73</v>
      </c>
      <c r="E486" s="536"/>
      <c r="F486" s="467">
        <v>1</v>
      </c>
      <c r="G486" s="394"/>
      <c r="H486" s="467">
        <v>1</v>
      </c>
      <c r="I486" s="468">
        <v>250</v>
      </c>
      <c r="J486" s="397" t="s">
        <v>5344</v>
      </c>
      <c r="K486" s="550" t="s">
        <v>6915</v>
      </c>
    </row>
    <row r="487" spans="1:11" s="264" customFormat="1" ht="31.5" x14ac:dyDescent="0.25">
      <c r="A487" s="457">
        <v>288</v>
      </c>
      <c r="B487" s="46" t="s">
        <v>6921</v>
      </c>
      <c r="C487" s="169" t="s">
        <v>4800</v>
      </c>
      <c r="D487" s="535">
        <v>105</v>
      </c>
      <c r="E487" s="508"/>
      <c r="F487" s="467">
        <v>2</v>
      </c>
      <c r="G487" s="394"/>
      <c r="H487" s="467">
        <v>2</v>
      </c>
      <c r="I487" s="468">
        <v>1000</v>
      </c>
      <c r="J487" s="397" t="s">
        <v>5307</v>
      </c>
      <c r="K487" s="537" t="s">
        <v>5030</v>
      </c>
    </row>
    <row r="488" spans="1:11" ht="47.25" x14ac:dyDescent="0.25">
      <c r="A488" s="457">
        <v>289</v>
      </c>
      <c r="B488" s="46" t="s">
        <v>6922</v>
      </c>
      <c r="C488" s="169" t="s">
        <v>4801</v>
      </c>
      <c r="D488" s="507">
        <v>3.3</v>
      </c>
      <c r="E488" s="508"/>
      <c r="F488" s="467">
        <v>1</v>
      </c>
      <c r="G488" s="394"/>
      <c r="H488" s="467">
        <v>1</v>
      </c>
      <c r="I488" s="468">
        <v>290</v>
      </c>
      <c r="J488" s="397" t="s">
        <v>5345</v>
      </c>
      <c r="K488" s="537" t="s">
        <v>6195</v>
      </c>
    </row>
    <row r="489" spans="1:11" ht="15.75" x14ac:dyDescent="0.25">
      <c r="A489" s="461" t="s">
        <v>784</v>
      </c>
      <c r="B489" s="587" t="s">
        <v>159</v>
      </c>
      <c r="C489" s="62"/>
      <c r="D489" s="462"/>
      <c r="E489" s="534"/>
      <c r="F489" s="463"/>
      <c r="G489" s="463"/>
      <c r="H489" s="463"/>
      <c r="I489" s="533"/>
      <c r="J489" s="534"/>
      <c r="K489" s="587"/>
    </row>
    <row r="490" spans="1:11" ht="31.5" x14ac:dyDescent="0.25">
      <c r="A490" s="457">
        <v>290</v>
      </c>
      <c r="B490" s="585" t="s">
        <v>7551</v>
      </c>
      <c r="C490" s="62" t="s">
        <v>4607</v>
      </c>
      <c r="D490" s="516">
        <v>24.9</v>
      </c>
      <c r="E490" s="536"/>
      <c r="F490" s="467">
        <v>2</v>
      </c>
      <c r="G490" s="394"/>
      <c r="H490" s="395">
        <v>2</v>
      </c>
      <c r="I490" s="468">
        <v>1000</v>
      </c>
      <c r="J490" s="397" t="s">
        <v>5307</v>
      </c>
      <c r="K490" s="537" t="s">
        <v>6192</v>
      </c>
    </row>
    <row r="491" spans="1:11" ht="31.5" x14ac:dyDescent="0.25">
      <c r="A491" s="457">
        <v>291</v>
      </c>
      <c r="B491" s="585" t="s">
        <v>6923</v>
      </c>
      <c r="C491" s="381" t="s">
        <v>4607</v>
      </c>
      <c r="D491" s="516"/>
      <c r="E491" s="536">
        <v>48.6</v>
      </c>
      <c r="F491" s="467">
        <v>2</v>
      </c>
      <c r="G491" s="394"/>
      <c r="H491" s="395">
        <v>2</v>
      </c>
      <c r="I491" s="468">
        <v>900</v>
      </c>
      <c r="J491" s="536" t="s">
        <v>5307</v>
      </c>
      <c r="K491" s="565" t="s">
        <v>5016</v>
      </c>
    </row>
    <row r="492" spans="1:11" ht="31.5" x14ac:dyDescent="0.25">
      <c r="A492" s="457">
        <v>292</v>
      </c>
      <c r="B492" s="585" t="s">
        <v>6924</v>
      </c>
      <c r="C492" s="62" t="s">
        <v>4607</v>
      </c>
      <c r="D492" s="535">
        <v>30.8</v>
      </c>
      <c r="E492" s="536"/>
      <c r="F492" s="467">
        <v>1</v>
      </c>
      <c r="G492" s="394"/>
      <c r="H492" s="395">
        <v>1</v>
      </c>
      <c r="I492" s="468">
        <v>800</v>
      </c>
      <c r="J492" s="397" t="s">
        <v>5326</v>
      </c>
      <c r="K492" s="565" t="s">
        <v>6184</v>
      </c>
    </row>
    <row r="493" spans="1:11" ht="31.5" x14ac:dyDescent="0.25">
      <c r="A493" s="457">
        <v>293</v>
      </c>
      <c r="B493" s="585" t="s">
        <v>6925</v>
      </c>
      <c r="C493" s="62" t="s">
        <v>4607</v>
      </c>
      <c r="D493" s="535">
        <v>9.3000000000000007</v>
      </c>
      <c r="E493" s="536"/>
      <c r="F493" s="467">
        <v>1</v>
      </c>
      <c r="G493" s="394"/>
      <c r="H493" s="395">
        <v>1</v>
      </c>
      <c r="I493" s="468">
        <v>600</v>
      </c>
      <c r="J493" s="397" t="s">
        <v>5348</v>
      </c>
      <c r="K493" s="565" t="s">
        <v>6184</v>
      </c>
    </row>
    <row r="494" spans="1:11" ht="31.5" x14ac:dyDescent="0.25">
      <c r="A494" s="457">
        <v>294</v>
      </c>
      <c r="B494" s="585" t="s">
        <v>6926</v>
      </c>
      <c r="C494" s="62" t="s">
        <v>4607</v>
      </c>
      <c r="D494" s="535">
        <v>34</v>
      </c>
      <c r="E494" s="536"/>
      <c r="F494" s="467">
        <v>1</v>
      </c>
      <c r="G494" s="394"/>
      <c r="H494" s="395">
        <v>1</v>
      </c>
      <c r="I494" s="468">
        <v>700</v>
      </c>
      <c r="J494" s="397" t="s">
        <v>5312</v>
      </c>
      <c r="K494" s="565" t="s">
        <v>6184</v>
      </c>
    </row>
    <row r="495" spans="1:11" s="264" customFormat="1" ht="31.5" x14ac:dyDescent="0.25">
      <c r="A495" s="457">
        <v>295</v>
      </c>
      <c r="B495" s="285" t="s">
        <v>6927</v>
      </c>
      <c r="C495" s="62" t="s">
        <v>4607</v>
      </c>
      <c r="D495" s="516">
        <v>48.6</v>
      </c>
      <c r="E495" s="536"/>
      <c r="F495" s="467">
        <v>1</v>
      </c>
      <c r="G495" s="394"/>
      <c r="H495" s="395">
        <v>1</v>
      </c>
      <c r="I495" s="468">
        <v>1000</v>
      </c>
      <c r="J495" s="536" t="s">
        <v>5307</v>
      </c>
      <c r="K495" s="565" t="s">
        <v>5016</v>
      </c>
    </row>
    <row r="496" spans="1:11" ht="31.5" x14ac:dyDescent="0.25">
      <c r="A496" s="457">
        <v>296</v>
      </c>
      <c r="B496" s="376" t="s">
        <v>6928</v>
      </c>
      <c r="C496" s="263" t="s">
        <v>4830</v>
      </c>
      <c r="D496" s="507"/>
      <c r="E496" s="508">
        <v>24.9</v>
      </c>
      <c r="F496" s="467">
        <v>1</v>
      </c>
      <c r="G496" s="394">
        <v>1</v>
      </c>
      <c r="H496" s="395"/>
      <c r="I496" s="468">
        <v>1000</v>
      </c>
      <c r="J496" s="536" t="s">
        <v>5307</v>
      </c>
      <c r="K496" s="537" t="s">
        <v>6311</v>
      </c>
    </row>
    <row r="497" spans="1:11" ht="15.75" x14ac:dyDescent="0.25">
      <c r="A497" s="461" t="s">
        <v>789</v>
      </c>
      <c r="B497" s="587" t="s">
        <v>148</v>
      </c>
      <c r="C497" s="62"/>
      <c r="D497" s="462"/>
      <c r="E497" s="534"/>
      <c r="F497" s="463"/>
      <c r="G497" s="463"/>
      <c r="H497" s="463"/>
      <c r="I497" s="533"/>
      <c r="J497" s="534"/>
      <c r="K497" s="587"/>
    </row>
    <row r="498" spans="1:11" ht="31.5" x14ac:dyDescent="0.25">
      <c r="A498" s="457">
        <v>297</v>
      </c>
      <c r="B498" s="585" t="s">
        <v>6929</v>
      </c>
      <c r="C498" s="62" t="s">
        <v>5111</v>
      </c>
      <c r="D498" s="535">
        <v>40.799999999999997</v>
      </c>
      <c r="E498" s="536"/>
      <c r="F498" s="467">
        <v>1</v>
      </c>
      <c r="G498" s="394"/>
      <c r="H498" s="395">
        <v>1</v>
      </c>
      <c r="I498" s="549">
        <v>1000</v>
      </c>
      <c r="J498" s="244" t="s">
        <v>5307</v>
      </c>
      <c r="K498" s="537" t="s">
        <v>7042</v>
      </c>
    </row>
    <row r="499" spans="1:11" ht="31.5" x14ac:dyDescent="0.25">
      <c r="A499" s="457">
        <v>298</v>
      </c>
      <c r="B499" s="585" t="s">
        <v>7552</v>
      </c>
      <c r="C499" s="62" t="s">
        <v>5111</v>
      </c>
      <c r="D499" s="535">
        <v>37.6</v>
      </c>
      <c r="E499" s="536"/>
      <c r="F499" s="467">
        <v>1</v>
      </c>
      <c r="G499" s="394"/>
      <c r="H499" s="395">
        <v>1</v>
      </c>
      <c r="I499" s="549">
        <v>290</v>
      </c>
      <c r="J499" s="244" t="s">
        <v>5345</v>
      </c>
      <c r="K499" s="537" t="s">
        <v>4452</v>
      </c>
    </row>
    <row r="500" spans="1:11" ht="31.5" x14ac:dyDescent="0.25">
      <c r="A500" s="457">
        <v>299</v>
      </c>
      <c r="B500" s="585" t="s">
        <v>6930</v>
      </c>
      <c r="C500" s="62" t="s">
        <v>5111</v>
      </c>
      <c r="D500" s="479">
        <v>26.5</v>
      </c>
      <c r="E500" s="566">
        <v>26.5</v>
      </c>
      <c r="F500" s="567">
        <v>2</v>
      </c>
      <c r="G500" s="394"/>
      <c r="H500" s="395">
        <v>2</v>
      </c>
      <c r="I500" s="568">
        <v>1000</v>
      </c>
      <c r="J500" s="492" t="s">
        <v>5307</v>
      </c>
      <c r="K500" s="569" t="s">
        <v>5016</v>
      </c>
    </row>
    <row r="501" spans="1:11" ht="31.5" x14ac:dyDescent="0.25">
      <c r="A501" s="457">
        <v>300</v>
      </c>
      <c r="B501" s="593" t="s">
        <v>6931</v>
      </c>
      <c r="C501" s="423" t="s">
        <v>5111</v>
      </c>
      <c r="D501" s="479">
        <v>42.1</v>
      </c>
      <c r="E501" s="566"/>
      <c r="F501" s="567">
        <v>2</v>
      </c>
      <c r="G501" s="394"/>
      <c r="H501" s="395">
        <v>2</v>
      </c>
      <c r="I501" s="568">
        <v>1120</v>
      </c>
      <c r="J501" s="492" t="s">
        <v>5307</v>
      </c>
      <c r="K501" s="569" t="s">
        <v>5016</v>
      </c>
    </row>
    <row r="502" spans="1:11" ht="31.5" x14ac:dyDescent="0.25">
      <c r="A502" s="457">
        <v>301</v>
      </c>
      <c r="B502" s="585" t="s">
        <v>6932</v>
      </c>
      <c r="C502" s="62" t="s">
        <v>5111</v>
      </c>
      <c r="D502" s="535">
        <v>12.2</v>
      </c>
      <c r="E502" s="536"/>
      <c r="F502" s="467">
        <v>1</v>
      </c>
      <c r="G502" s="394"/>
      <c r="H502" s="395">
        <v>1</v>
      </c>
      <c r="I502" s="549">
        <v>1000</v>
      </c>
      <c r="J502" s="244" t="s">
        <v>5307</v>
      </c>
      <c r="K502" s="562" t="s">
        <v>5016</v>
      </c>
    </row>
    <row r="518" spans="1:11" s="69" customFormat="1" ht="47.25" x14ac:dyDescent="0.2">
      <c r="A518" s="196" t="s">
        <v>5803</v>
      </c>
      <c r="B518" s="635" t="s">
        <v>6097</v>
      </c>
      <c r="C518" s="197"/>
      <c r="D518" s="198"/>
      <c r="E518" s="199"/>
      <c r="F518" s="197"/>
      <c r="G518" s="200"/>
      <c r="H518" s="197"/>
      <c r="I518" s="199"/>
      <c r="J518" s="201"/>
      <c r="K518" s="201"/>
    </row>
    <row r="519" spans="1:11" ht="15.75" x14ac:dyDescent="0.25">
      <c r="A519" s="196" t="s">
        <v>2</v>
      </c>
      <c r="B519" s="636" t="s">
        <v>5338</v>
      </c>
      <c r="C519" s="202"/>
      <c r="D519" s="203"/>
      <c r="E519" s="203"/>
      <c r="F519" s="203"/>
      <c r="G519" s="203"/>
      <c r="H519" s="203"/>
      <c r="I519" s="196"/>
      <c r="J519" s="19"/>
      <c r="K519" s="19"/>
    </row>
    <row r="520" spans="1:11" ht="66.75" customHeight="1" x14ac:dyDescent="0.25">
      <c r="A520" s="302" t="s">
        <v>3</v>
      </c>
      <c r="B520" s="322" t="s">
        <v>5804</v>
      </c>
      <c r="C520" s="322"/>
      <c r="D520" s="327"/>
      <c r="E520" s="302"/>
      <c r="F520" s="328"/>
      <c r="G520" s="328"/>
      <c r="H520" s="328"/>
      <c r="I520" s="302"/>
      <c r="J520" s="302"/>
      <c r="K520" s="302"/>
    </row>
    <row r="521" spans="1:11" ht="69" customHeight="1" x14ac:dyDescent="0.25">
      <c r="A521" s="623">
        <v>1</v>
      </c>
      <c r="B521" s="631" t="s">
        <v>5805</v>
      </c>
      <c r="C521" s="628" t="s">
        <v>5835</v>
      </c>
      <c r="D521" s="1087">
        <v>8130</v>
      </c>
      <c r="E521" s="1003"/>
      <c r="F521" s="319">
        <v>8</v>
      </c>
      <c r="G521" s="615"/>
      <c r="H521" s="319">
        <v>8</v>
      </c>
      <c r="I521" s="615">
        <v>8000</v>
      </c>
      <c r="J521" s="690">
        <v>200</v>
      </c>
      <c r="K521" s="637" t="s">
        <v>5595</v>
      </c>
    </row>
    <row r="522" spans="1:11" s="69" customFormat="1" ht="31.5" x14ac:dyDescent="0.2">
      <c r="A522" s="287">
        <v>2</v>
      </c>
      <c r="B522" s="263" t="s">
        <v>5806</v>
      </c>
      <c r="C522" s="628" t="s">
        <v>5835</v>
      </c>
      <c r="D522" s="1088"/>
      <c r="E522" s="1004"/>
      <c r="F522" s="319">
        <v>4</v>
      </c>
      <c r="G522" s="615"/>
      <c r="H522" s="319">
        <v>4</v>
      </c>
      <c r="I522" s="615">
        <v>8000</v>
      </c>
      <c r="J522" s="690">
        <v>260</v>
      </c>
      <c r="K522" s="637" t="s">
        <v>5595</v>
      </c>
    </row>
    <row r="523" spans="1:11" s="69" customFormat="1" ht="16.5" customHeight="1" x14ac:dyDescent="0.2">
      <c r="A523" s="302" t="s">
        <v>7</v>
      </c>
      <c r="B523" s="191" t="s">
        <v>6981</v>
      </c>
      <c r="C523" s="322"/>
      <c r="D523" s="329"/>
      <c r="E523" s="330"/>
      <c r="F523" s="329"/>
      <c r="G523" s="329"/>
      <c r="H523" s="329"/>
      <c r="I523" s="330"/>
      <c r="J523" s="691"/>
      <c r="K523" s="638"/>
    </row>
    <row r="524" spans="1:11" ht="31.5" customHeight="1" x14ac:dyDescent="0.25">
      <c r="A524" s="304" t="s">
        <v>5342</v>
      </c>
      <c r="B524" s="300" t="s">
        <v>5339</v>
      </c>
      <c r="C524" s="305"/>
      <c r="D524" s="315"/>
      <c r="E524" s="314"/>
      <c r="F524" s="308"/>
      <c r="G524" s="309"/>
      <c r="H524" s="308"/>
      <c r="I524" s="314"/>
      <c r="J524" s="690"/>
      <c r="K524" s="637"/>
    </row>
    <row r="525" spans="1:11" ht="16.5" customHeight="1" x14ac:dyDescent="0.25">
      <c r="A525" s="287">
        <v>3</v>
      </c>
      <c r="B525" s="263" t="s">
        <v>5807</v>
      </c>
      <c r="C525" s="263" t="s">
        <v>875</v>
      </c>
      <c r="D525" s="316">
        <v>160</v>
      </c>
      <c r="E525" s="825"/>
      <c r="F525" s="319">
        <v>2</v>
      </c>
      <c r="G525" s="615"/>
      <c r="H525" s="319">
        <v>2</v>
      </c>
      <c r="I525" s="615">
        <v>1120</v>
      </c>
      <c r="J525" s="690">
        <v>33</v>
      </c>
      <c r="K525" s="637" t="s">
        <v>6558</v>
      </c>
    </row>
    <row r="526" spans="1:11" ht="16.5" customHeight="1" x14ac:dyDescent="0.25">
      <c r="A526" s="287">
        <v>4</v>
      </c>
      <c r="B526" s="263" t="s">
        <v>5808</v>
      </c>
      <c r="C526" s="263" t="s">
        <v>953</v>
      </c>
      <c r="D526" s="316">
        <v>192</v>
      </c>
      <c r="E526" s="825"/>
      <c r="F526" s="319">
        <v>2</v>
      </c>
      <c r="G526" s="615"/>
      <c r="H526" s="319">
        <v>2</v>
      </c>
      <c r="I526" s="615">
        <v>1120</v>
      </c>
      <c r="J526" s="690">
        <v>33</v>
      </c>
      <c r="K526" s="637" t="s">
        <v>6558</v>
      </c>
    </row>
    <row r="527" spans="1:11" ht="15.75" x14ac:dyDescent="0.25">
      <c r="A527" s="287">
        <v>5</v>
      </c>
      <c r="B527" s="263" t="s">
        <v>5809</v>
      </c>
      <c r="C527" s="263" t="s">
        <v>952</v>
      </c>
      <c r="D527" s="316">
        <v>52</v>
      </c>
      <c r="E527" s="825"/>
      <c r="F527" s="319">
        <v>2</v>
      </c>
      <c r="G527" s="615"/>
      <c r="H527" s="319">
        <v>2</v>
      </c>
      <c r="I527" s="615">
        <v>1000</v>
      </c>
      <c r="J527" s="690">
        <v>33</v>
      </c>
      <c r="K527" s="637" t="s">
        <v>6558</v>
      </c>
    </row>
    <row r="528" spans="1:11" ht="16.5" customHeight="1" x14ac:dyDescent="0.25">
      <c r="A528" s="287">
        <v>6</v>
      </c>
      <c r="B528" s="263" t="s">
        <v>5810</v>
      </c>
      <c r="C528" s="263" t="s">
        <v>951</v>
      </c>
      <c r="D528" s="316">
        <v>151</v>
      </c>
      <c r="E528" s="825"/>
      <c r="F528" s="319">
        <v>2</v>
      </c>
      <c r="G528" s="615"/>
      <c r="H528" s="319">
        <v>2</v>
      </c>
      <c r="I528" s="615">
        <v>1120</v>
      </c>
      <c r="J528" s="690">
        <v>33</v>
      </c>
      <c r="K528" s="637" t="s">
        <v>5448</v>
      </c>
    </row>
    <row r="529" spans="1:11" ht="16.5" customHeight="1" x14ac:dyDescent="0.25">
      <c r="A529" s="287">
        <v>7</v>
      </c>
      <c r="B529" s="263" t="s">
        <v>5811</v>
      </c>
      <c r="C529" s="263" t="s">
        <v>954</v>
      </c>
      <c r="D529" s="316">
        <v>60</v>
      </c>
      <c r="E529" s="825"/>
      <c r="F529" s="319">
        <v>1</v>
      </c>
      <c r="G529" s="615"/>
      <c r="H529" s="319">
        <v>1</v>
      </c>
      <c r="I529" s="615">
        <v>1000</v>
      </c>
      <c r="J529" s="690">
        <v>33</v>
      </c>
      <c r="K529" s="637" t="s">
        <v>6558</v>
      </c>
    </row>
    <row r="530" spans="1:11" s="247" customFormat="1" ht="32.25" customHeight="1" x14ac:dyDescent="0.25">
      <c r="A530" s="287">
        <v>8</v>
      </c>
      <c r="B530" s="263" t="s">
        <v>5814</v>
      </c>
      <c r="C530" s="263" t="s">
        <v>962</v>
      </c>
      <c r="D530" s="316">
        <v>3000</v>
      </c>
      <c r="E530" s="825"/>
      <c r="F530" s="319">
        <v>5</v>
      </c>
      <c r="G530" s="615"/>
      <c r="H530" s="319">
        <v>5</v>
      </c>
      <c r="I530" s="615">
        <v>9600</v>
      </c>
      <c r="J530" s="690">
        <v>270</v>
      </c>
      <c r="K530" s="637" t="s">
        <v>5001</v>
      </c>
    </row>
    <row r="531" spans="1:11" s="69" customFormat="1" ht="31.5" x14ac:dyDescent="0.2">
      <c r="A531" s="287">
        <v>9</v>
      </c>
      <c r="B531" s="263" t="s">
        <v>6346</v>
      </c>
      <c r="C531" s="263" t="s">
        <v>83</v>
      </c>
      <c r="D531" s="316">
        <v>366</v>
      </c>
      <c r="E531" s="825"/>
      <c r="F531" s="319">
        <f>+G531+H531</f>
        <v>2</v>
      </c>
      <c r="G531" s="615"/>
      <c r="H531" s="319">
        <v>2</v>
      </c>
      <c r="I531" s="615">
        <v>1200</v>
      </c>
      <c r="J531" s="690">
        <v>45</v>
      </c>
      <c r="K531" s="637" t="s">
        <v>5001</v>
      </c>
    </row>
    <row r="532" spans="1:11" s="69" customFormat="1" ht="15.75" x14ac:dyDescent="0.2">
      <c r="A532" s="304" t="s">
        <v>5342</v>
      </c>
      <c r="B532" s="300" t="s">
        <v>5340</v>
      </c>
      <c r="C532" s="300"/>
      <c r="D532" s="310"/>
      <c r="E532" s="309"/>
      <c r="F532" s="308"/>
      <c r="G532" s="309"/>
      <c r="H532" s="308"/>
      <c r="I532" s="309"/>
      <c r="J532" s="690"/>
      <c r="K532" s="637"/>
    </row>
    <row r="533" spans="1:11" ht="31.5" x14ac:dyDescent="0.25">
      <c r="A533" s="287">
        <v>10</v>
      </c>
      <c r="B533" s="263" t="s">
        <v>5812</v>
      </c>
      <c r="C533" s="263" t="s">
        <v>176</v>
      </c>
      <c r="D533" s="316"/>
      <c r="E533" s="825">
        <v>1618</v>
      </c>
      <c r="F533" s="319">
        <v>12</v>
      </c>
      <c r="G533" s="615">
        <v>12</v>
      </c>
      <c r="H533" s="319"/>
      <c r="I533" s="615">
        <v>2800</v>
      </c>
      <c r="J533" s="690">
        <v>110</v>
      </c>
      <c r="K533" s="637" t="s">
        <v>5001</v>
      </c>
    </row>
    <row r="534" spans="1:11" ht="15.75" x14ac:dyDescent="0.25">
      <c r="A534" s="287">
        <v>11</v>
      </c>
      <c r="B534" s="263" t="s">
        <v>5813</v>
      </c>
      <c r="C534" s="263" t="s">
        <v>733</v>
      </c>
      <c r="D534" s="316"/>
      <c r="E534" s="825">
        <v>625</v>
      </c>
      <c r="F534" s="319">
        <v>8</v>
      </c>
      <c r="G534" s="615">
        <v>8</v>
      </c>
      <c r="H534" s="319"/>
      <c r="I534" s="615">
        <v>1000</v>
      </c>
      <c r="J534" s="690">
        <v>33</v>
      </c>
      <c r="K534" s="637" t="s">
        <v>33</v>
      </c>
    </row>
    <row r="535" spans="1:11" s="247" customFormat="1" ht="15.75" x14ac:dyDescent="0.25">
      <c r="A535" s="287">
        <v>12</v>
      </c>
      <c r="B535" s="263" t="s">
        <v>5816</v>
      </c>
      <c r="C535" s="263" t="s">
        <v>955</v>
      </c>
      <c r="D535" s="316"/>
      <c r="E535" s="825">
        <v>925</v>
      </c>
      <c r="F535" s="319">
        <v>7</v>
      </c>
      <c r="G535" s="615">
        <v>7</v>
      </c>
      <c r="H535" s="319"/>
      <c r="I535" s="615">
        <v>2400</v>
      </c>
      <c r="J535" s="690">
        <v>37</v>
      </c>
      <c r="K535" s="637" t="s">
        <v>6559</v>
      </c>
    </row>
    <row r="536" spans="1:11" s="69" customFormat="1" ht="31.5" x14ac:dyDescent="0.2">
      <c r="A536" s="287">
        <v>13</v>
      </c>
      <c r="B536" s="263" t="s">
        <v>6347</v>
      </c>
      <c r="C536" s="263" t="s">
        <v>876</v>
      </c>
      <c r="D536" s="316"/>
      <c r="E536" s="825">
        <v>327</v>
      </c>
      <c r="F536" s="319">
        <v>3</v>
      </c>
      <c r="G536" s="615">
        <v>3</v>
      </c>
      <c r="H536" s="319"/>
      <c r="I536" s="616">
        <v>3500</v>
      </c>
      <c r="J536" s="690">
        <v>45</v>
      </c>
      <c r="K536" s="637" t="s">
        <v>6560</v>
      </c>
    </row>
    <row r="537" spans="1:11" ht="16.5" customHeight="1" x14ac:dyDescent="0.25">
      <c r="A537" s="287"/>
      <c r="B537" s="300" t="s">
        <v>5341</v>
      </c>
      <c r="C537" s="300"/>
      <c r="D537" s="310"/>
      <c r="E537" s="309"/>
      <c r="F537" s="308"/>
      <c r="G537" s="309"/>
      <c r="H537" s="308"/>
      <c r="I537" s="314"/>
      <c r="J537" s="690"/>
      <c r="K537" s="637"/>
    </row>
    <row r="538" spans="1:11" ht="15.75" x14ac:dyDescent="0.25">
      <c r="A538" s="287">
        <v>14</v>
      </c>
      <c r="B538" s="263" t="s">
        <v>5815</v>
      </c>
      <c r="C538" s="263" t="s">
        <v>710</v>
      </c>
      <c r="D538" s="316">
        <v>158</v>
      </c>
      <c r="E538" s="825">
        <v>50</v>
      </c>
      <c r="F538" s="319">
        <v>2</v>
      </c>
      <c r="G538" s="615">
        <v>2</v>
      </c>
      <c r="H538" s="319">
        <v>2</v>
      </c>
      <c r="I538" s="615">
        <v>1000</v>
      </c>
      <c r="J538" s="690">
        <v>33</v>
      </c>
      <c r="K538" s="637" t="s">
        <v>5599</v>
      </c>
    </row>
    <row r="539" spans="1:11" ht="31.5" x14ac:dyDescent="0.25">
      <c r="A539" s="287">
        <v>15</v>
      </c>
      <c r="B539" s="263" t="s">
        <v>5817</v>
      </c>
      <c r="C539" s="263" t="s">
        <v>34</v>
      </c>
      <c r="D539" s="316">
        <v>80</v>
      </c>
      <c r="E539" s="825">
        <v>560</v>
      </c>
      <c r="F539" s="319">
        <v>4</v>
      </c>
      <c r="G539" s="615">
        <v>4</v>
      </c>
      <c r="H539" s="319">
        <v>4</v>
      </c>
      <c r="I539" s="615">
        <v>2400</v>
      </c>
      <c r="J539" s="690">
        <v>37</v>
      </c>
      <c r="K539" s="637" t="s">
        <v>6561</v>
      </c>
    </row>
    <row r="540" spans="1:11" s="69" customFormat="1" ht="31.5" x14ac:dyDescent="0.2">
      <c r="A540" s="287">
        <v>16</v>
      </c>
      <c r="B540" s="263" t="s">
        <v>5588</v>
      </c>
      <c r="C540" s="263" t="s">
        <v>733</v>
      </c>
      <c r="D540" s="316">
        <v>630</v>
      </c>
      <c r="E540" s="825">
        <v>1640</v>
      </c>
      <c r="F540" s="319">
        <v>8</v>
      </c>
      <c r="G540" s="615">
        <v>8</v>
      </c>
      <c r="H540" s="319">
        <v>8</v>
      </c>
      <c r="I540" s="615">
        <v>3900</v>
      </c>
      <c r="J540" s="690">
        <v>75</v>
      </c>
      <c r="K540" s="637" t="s">
        <v>6594</v>
      </c>
    </row>
    <row r="541" spans="1:11" s="69" customFormat="1" ht="16.5" customHeight="1" x14ac:dyDescent="0.2">
      <c r="A541" s="302" t="s">
        <v>7</v>
      </c>
      <c r="B541" s="191" t="s">
        <v>2014</v>
      </c>
      <c r="C541" s="191"/>
      <c r="D541" s="204"/>
      <c r="E541" s="146"/>
      <c r="F541" s="204"/>
      <c r="G541" s="204"/>
      <c r="H541" s="204"/>
      <c r="I541" s="146"/>
      <c r="J541" s="691"/>
      <c r="K541" s="638"/>
    </row>
    <row r="542" spans="1:11" ht="15.75" x14ac:dyDescent="0.25">
      <c r="A542" s="304" t="s">
        <v>5342</v>
      </c>
      <c r="B542" s="300" t="s">
        <v>5339</v>
      </c>
      <c r="C542" s="300"/>
      <c r="D542" s="315"/>
      <c r="E542" s="314"/>
      <c r="F542" s="308"/>
      <c r="G542" s="309"/>
      <c r="H542" s="308"/>
      <c r="I542" s="314"/>
      <c r="J542" s="690"/>
      <c r="K542" s="637"/>
    </row>
    <row r="543" spans="1:11" ht="31.5" x14ac:dyDescent="0.25">
      <c r="A543" s="287">
        <v>17</v>
      </c>
      <c r="B543" s="263" t="s">
        <v>5818</v>
      </c>
      <c r="C543" s="263" t="s">
        <v>956</v>
      </c>
      <c r="D543" s="316">
        <v>3600</v>
      </c>
      <c r="E543" s="825"/>
      <c r="F543" s="319">
        <v>11</v>
      </c>
      <c r="G543" s="615"/>
      <c r="H543" s="319">
        <v>11</v>
      </c>
      <c r="I543" s="615">
        <v>1830</v>
      </c>
      <c r="J543" s="690">
        <v>55</v>
      </c>
      <c r="K543" s="637" t="s">
        <v>5001</v>
      </c>
    </row>
    <row r="544" spans="1:11" ht="31.5" x14ac:dyDescent="0.25">
      <c r="A544" s="287">
        <v>18</v>
      </c>
      <c r="B544" s="263" t="s">
        <v>5556</v>
      </c>
      <c r="C544" s="263" t="s">
        <v>957</v>
      </c>
      <c r="D544" s="316">
        <v>50</v>
      </c>
      <c r="E544" s="825"/>
      <c r="F544" s="319">
        <v>1</v>
      </c>
      <c r="G544" s="615"/>
      <c r="H544" s="319">
        <v>1</v>
      </c>
      <c r="I544" s="615">
        <v>600</v>
      </c>
      <c r="J544" s="690">
        <v>15</v>
      </c>
      <c r="K544" s="637" t="s">
        <v>58</v>
      </c>
    </row>
    <row r="545" spans="1:11" ht="31.5" x14ac:dyDescent="0.25">
      <c r="A545" s="287">
        <v>19</v>
      </c>
      <c r="B545" s="263" t="s">
        <v>5823</v>
      </c>
      <c r="C545" s="263" t="s">
        <v>964</v>
      </c>
      <c r="D545" s="316">
        <v>320</v>
      </c>
      <c r="E545" s="825"/>
      <c r="F545" s="319">
        <v>3</v>
      </c>
      <c r="G545" s="615"/>
      <c r="H545" s="319">
        <v>3</v>
      </c>
      <c r="I545" s="615">
        <v>1000</v>
      </c>
      <c r="J545" s="690" t="s">
        <v>6595</v>
      </c>
      <c r="K545" s="637" t="s">
        <v>38</v>
      </c>
    </row>
    <row r="546" spans="1:11" ht="31.5" x14ac:dyDescent="0.25">
      <c r="A546" s="287">
        <v>20</v>
      </c>
      <c r="B546" s="263" t="s">
        <v>5826</v>
      </c>
      <c r="C546" s="263" t="s">
        <v>5839</v>
      </c>
      <c r="D546" s="316">
        <v>140</v>
      </c>
      <c r="E546" s="825"/>
      <c r="F546" s="319">
        <v>5</v>
      </c>
      <c r="G546" s="615"/>
      <c r="H546" s="319">
        <v>5</v>
      </c>
      <c r="I546" s="615">
        <v>1000</v>
      </c>
      <c r="J546" s="690">
        <v>33</v>
      </c>
      <c r="K546" s="637" t="s">
        <v>37</v>
      </c>
    </row>
    <row r="547" spans="1:11" s="69" customFormat="1" ht="16.5" customHeight="1" x14ac:dyDescent="0.2">
      <c r="A547" s="287">
        <v>21</v>
      </c>
      <c r="B547" s="263" t="s">
        <v>5827</v>
      </c>
      <c r="C547" s="263" t="s">
        <v>47</v>
      </c>
      <c r="D547" s="316">
        <v>1630</v>
      </c>
      <c r="E547" s="825"/>
      <c r="F547" s="319">
        <f>+G547+H547</f>
        <v>4</v>
      </c>
      <c r="G547" s="615"/>
      <c r="H547" s="319">
        <v>4</v>
      </c>
      <c r="I547" s="615">
        <v>2800</v>
      </c>
      <c r="J547" s="690" t="s">
        <v>6598</v>
      </c>
      <c r="K547" s="637" t="s">
        <v>5001</v>
      </c>
    </row>
    <row r="548" spans="1:11" s="69" customFormat="1" ht="16.5" customHeight="1" x14ac:dyDescent="0.2">
      <c r="A548" s="304" t="s">
        <v>5342</v>
      </c>
      <c r="B548" s="300" t="s">
        <v>5340</v>
      </c>
      <c r="C548" s="300"/>
      <c r="D548" s="310"/>
      <c r="E548" s="309"/>
      <c r="F548" s="308"/>
      <c r="G548" s="309"/>
      <c r="H548" s="308"/>
      <c r="I548" s="309"/>
      <c r="J548" s="690"/>
      <c r="K548" s="637"/>
    </row>
    <row r="549" spans="1:11" s="69" customFormat="1" ht="33.75" customHeight="1" x14ac:dyDescent="0.2">
      <c r="A549" s="287">
        <v>22</v>
      </c>
      <c r="B549" s="263" t="s">
        <v>5819</v>
      </c>
      <c r="C549" s="263" t="s">
        <v>822</v>
      </c>
      <c r="D549" s="316"/>
      <c r="E549" s="825">
        <v>780</v>
      </c>
      <c r="F549" s="319">
        <v>5</v>
      </c>
      <c r="G549" s="615">
        <v>5</v>
      </c>
      <c r="H549" s="319"/>
      <c r="I549" s="615">
        <v>2400</v>
      </c>
      <c r="J549" s="690">
        <v>33</v>
      </c>
      <c r="K549" s="637" t="s">
        <v>5600</v>
      </c>
    </row>
    <row r="550" spans="1:11" s="69" customFormat="1" ht="15.75" x14ac:dyDescent="0.2">
      <c r="A550" s="287">
        <v>23</v>
      </c>
      <c r="B550" s="263" t="s">
        <v>5822</v>
      </c>
      <c r="C550" s="263" t="s">
        <v>959</v>
      </c>
      <c r="D550" s="316"/>
      <c r="E550" s="825">
        <v>506</v>
      </c>
      <c r="F550" s="319">
        <v>7</v>
      </c>
      <c r="G550" s="615">
        <v>7</v>
      </c>
      <c r="H550" s="319"/>
      <c r="I550" s="615">
        <v>1000</v>
      </c>
      <c r="J550" s="690">
        <v>33</v>
      </c>
      <c r="K550" s="637" t="s">
        <v>5001</v>
      </c>
    </row>
    <row r="551" spans="1:11" s="69" customFormat="1" ht="31.5" x14ac:dyDescent="0.2">
      <c r="A551" s="287">
        <v>24</v>
      </c>
      <c r="B551" s="263" t="s">
        <v>5827</v>
      </c>
      <c r="C551" s="263" t="s">
        <v>47</v>
      </c>
      <c r="D551" s="807">
        <v>96.6</v>
      </c>
      <c r="E551" s="639">
        <v>78.099999999999994</v>
      </c>
      <c r="F551" s="319">
        <v>3</v>
      </c>
      <c r="G551" s="615">
        <v>2</v>
      </c>
      <c r="H551" s="319">
        <v>1</v>
      </c>
      <c r="I551" s="615">
        <v>2900</v>
      </c>
      <c r="J551" s="690" t="s">
        <v>6596</v>
      </c>
      <c r="K551" s="637" t="s">
        <v>6562</v>
      </c>
    </row>
    <row r="552" spans="1:11" ht="16.5" customHeight="1" x14ac:dyDescent="0.25">
      <c r="A552" s="287" t="s">
        <v>5342</v>
      </c>
      <c r="B552" s="300" t="s">
        <v>5341</v>
      </c>
      <c r="C552" s="300"/>
      <c r="D552" s="310"/>
      <c r="E552" s="309"/>
      <c r="F552" s="308"/>
      <c r="G552" s="309"/>
      <c r="H552" s="308"/>
      <c r="I552" s="309"/>
      <c r="J552" s="690"/>
      <c r="K552" s="637"/>
    </row>
    <row r="553" spans="1:11" ht="15.75" x14ac:dyDescent="0.25">
      <c r="A553" s="287">
        <v>25</v>
      </c>
      <c r="B553" s="263" t="s">
        <v>4626</v>
      </c>
      <c r="C553" s="263" t="s">
        <v>823</v>
      </c>
      <c r="D553" s="316">
        <v>300</v>
      </c>
      <c r="E553" s="825">
        <v>300</v>
      </c>
      <c r="F553" s="319">
        <v>6</v>
      </c>
      <c r="G553" s="615">
        <v>6</v>
      </c>
      <c r="H553" s="319">
        <v>6</v>
      </c>
      <c r="I553" s="615">
        <v>1120</v>
      </c>
      <c r="J553" s="690">
        <v>33</v>
      </c>
      <c r="K553" s="637" t="s">
        <v>178</v>
      </c>
    </row>
    <row r="554" spans="1:11" ht="31.5" x14ac:dyDescent="0.25">
      <c r="A554" s="287">
        <v>26</v>
      </c>
      <c r="B554" s="263" t="s">
        <v>5820</v>
      </c>
      <c r="C554" s="263" t="s">
        <v>958</v>
      </c>
      <c r="D554" s="316">
        <v>100</v>
      </c>
      <c r="E554" s="825">
        <v>20</v>
      </c>
      <c r="F554" s="319">
        <v>2</v>
      </c>
      <c r="G554" s="615">
        <v>2</v>
      </c>
      <c r="H554" s="319">
        <v>2</v>
      </c>
      <c r="I554" s="615">
        <v>700</v>
      </c>
      <c r="J554" s="690">
        <v>22</v>
      </c>
      <c r="K554" s="637" t="s">
        <v>41</v>
      </c>
    </row>
    <row r="555" spans="1:11" ht="31.5" x14ac:dyDescent="0.25">
      <c r="A555" s="287">
        <v>27</v>
      </c>
      <c r="B555" s="263" t="s">
        <v>5821</v>
      </c>
      <c r="C555" s="263" t="s">
        <v>960</v>
      </c>
      <c r="D555" s="316">
        <v>170</v>
      </c>
      <c r="E555" s="825">
        <v>875</v>
      </c>
      <c r="F555" s="319">
        <v>6</v>
      </c>
      <c r="G555" s="615">
        <v>6</v>
      </c>
      <c r="H555" s="319">
        <v>6</v>
      </c>
      <c r="I555" s="615">
        <v>2730</v>
      </c>
      <c r="J555" s="690">
        <v>75</v>
      </c>
      <c r="K555" s="637" t="s">
        <v>6563</v>
      </c>
    </row>
    <row r="556" spans="1:11" ht="31.5" x14ac:dyDescent="0.25">
      <c r="A556" s="287">
        <v>28</v>
      </c>
      <c r="B556" s="263" t="s">
        <v>5824</v>
      </c>
      <c r="C556" s="263" t="s">
        <v>5840</v>
      </c>
      <c r="D556" s="316">
        <v>50</v>
      </c>
      <c r="E556" s="825">
        <v>450</v>
      </c>
      <c r="F556" s="319">
        <v>5</v>
      </c>
      <c r="G556" s="615">
        <v>4</v>
      </c>
      <c r="H556" s="319">
        <v>1</v>
      </c>
      <c r="I556" s="615">
        <v>6100</v>
      </c>
      <c r="J556" s="690" t="s">
        <v>6597</v>
      </c>
      <c r="K556" s="637" t="s">
        <v>6564</v>
      </c>
    </row>
    <row r="557" spans="1:11" s="69" customFormat="1" ht="31.5" x14ac:dyDescent="0.2">
      <c r="A557" s="287">
        <v>29</v>
      </c>
      <c r="B557" s="263" t="s">
        <v>5825</v>
      </c>
      <c r="C557" s="263" t="s">
        <v>5839</v>
      </c>
      <c r="D557" s="316">
        <v>50</v>
      </c>
      <c r="E557" s="825">
        <v>150</v>
      </c>
      <c r="F557" s="319">
        <v>3</v>
      </c>
      <c r="G557" s="615">
        <v>3</v>
      </c>
      <c r="H557" s="319">
        <v>3</v>
      </c>
      <c r="I557" s="615">
        <v>1000</v>
      </c>
      <c r="J557" s="690">
        <v>33</v>
      </c>
      <c r="K557" s="637" t="s">
        <v>997</v>
      </c>
    </row>
    <row r="558" spans="1:11" s="69" customFormat="1" ht="16.5" customHeight="1" x14ac:dyDescent="0.2">
      <c r="A558" s="302" t="s">
        <v>51</v>
      </c>
      <c r="B558" s="191" t="s">
        <v>2015</v>
      </c>
      <c r="C558" s="191"/>
      <c r="D558" s="204"/>
      <c r="E558" s="146"/>
      <c r="F558" s="204"/>
      <c r="G558" s="204"/>
      <c r="H558" s="204"/>
      <c r="I558" s="146"/>
      <c r="J558" s="691"/>
      <c r="K558" s="302"/>
    </row>
    <row r="559" spans="1:11" s="69" customFormat="1" ht="15.75" x14ac:dyDescent="0.2">
      <c r="A559" s="304" t="s">
        <v>5342</v>
      </c>
      <c r="B559" s="300" t="s">
        <v>5339</v>
      </c>
      <c r="C559" s="300"/>
      <c r="D559" s="310"/>
      <c r="E559" s="309"/>
      <c r="F559" s="308"/>
      <c r="G559" s="309"/>
      <c r="H559" s="308"/>
      <c r="I559" s="309"/>
      <c r="J559" s="690"/>
      <c r="K559" s="304"/>
    </row>
    <row r="560" spans="1:11" s="69" customFormat="1" ht="31.5" x14ac:dyDescent="0.2">
      <c r="A560" s="287">
        <v>30</v>
      </c>
      <c r="B560" s="263" t="s">
        <v>5828</v>
      </c>
      <c r="C560" s="263" t="s">
        <v>5836</v>
      </c>
      <c r="D560" s="316">
        <v>987</v>
      </c>
      <c r="E560" s="825"/>
      <c r="F560" s="319">
        <v>8</v>
      </c>
      <c r="G560" s="615"/>
      <c r="H560" s="319">
        <v>8</v>
      </c>
      <c r="I560" s="615">
        <v>1800</v>
      </c>
      <c r="J560" s="690">
        <v>55</v>
      </c>
      <c r="K560" s="637" t="s">
        <v>6565</v>
      </c>
    </row>
    <row r="561" spans="1:11" s="69" customFormat="1" ht="31.5" x14ac:dyDescent="0.2">
      <c r="A561" s="287">
        <v>31</v>
      </c>
      <c r="B561" s="263" t="s">
        <v>5830</v>
      </c>
      <c r="C561" s="263" t="s">
        <v>5836</v>
      </c>
      <c r="D561" s="316">
        <v>1300</v>
      </c>
      <c r="E561" s="825"/>
      <c r="F561" s="319">
        <v>5</v>
      </c>
      <c r="G561" s="615"/>
      <c r="H561" s="319">
        <v>5</v>
      </c>
      <c r="I561" s="615">
        <v>1800</v>
      </c>
      <c r="J561" s="690">
        <v>55</v>
      </c>
      <c r="K561" s="637" t="s">
        <v>6566</v>
      </c>
    </row>
    <row r="562" spans="1:11" s="69" customFormat="1" ht="15.75" x14ac:dyDescent="0.2">
      <c r="A562" s="304" t="s">
        <v>5342</v>
      </c>
      <c r="B562" s="300" t="s">
        <v>5340</v>
      </c>
      <c r="C562" s="300"/>
      <c r="D562" s="310"/>
      <c r="E562" s="309"/>
      <c r="F562" s="308"/>
      <c r="G562" s="309"/>
      <c r="H562" s="308"/>
      <c r="I562" s="309"/>
      <c r="J562" s="690"/>
      <c r="K562" s="304"/>
    </row>
    <row r="563" spans="1:11" s="69" customFormat="1" ht="31.5" x14ac:dyDescent="0.2">
      <c r="A563" s="287">
        <v>32</v>
      </c>
      <c r="B563" s="263" t="s">
        <v>5829</v>
      </c>
      <c r="C563" s="263" t="s">
        <v>5836</v>
      </c>
      <c r="D563" s="316"/>
      <c r="E563" s="825">
        <v>8880</v>
      </c>
      <c r="F563" s="319">
        <v>20</v>
      </c>
      <c r="G563" s="615">
        <v>20</v>
      </c>
      <c r="H563" s="319"/>
      <c r="I563" s="615">
        <v>8000</v>
      </c>
      <c r="J563" s="690">
        <v>200</v>
      </c>
      <c r="K563" s="637" t="s">
        <v>6567</v>
      </c>
    </row>
    <row r="564" spans="1:11" s="69" customFormat="1" ht="31.5" x14ac:dyDescent="0.2">
      <c r="A564" s="287">
        <v>33</v>
      </c>
      <c r="B564" s="263" t="s">
        <v>4702</v>
      </c>
      <c r="C564" s="263" t="s">
        <v>862</v>
      </c>
      <c r="D564" s="339"/>
      <c r="E564" s="825">
        <v>14812</v>
      </c>
      <c r="F564" s="319">
        <v>6</v>
      </c>
      <c r="G564" s="615">
        <v>6</v>
      </c>
      <c r="H564" s="319"/>
      <c r="I564" s="615">
        <v>18000</v>
      </c>
      <c r="J564" s="690">
        <v>450</v>
      </c>
      <c r="K564" s="637" t="s">
        <v>6567</v>
      </c>
    </row>
    <row r="565" spans="1:11" s="69" customFormat="1" ht="16.5" customHeight="1" x14ac:dyDescent="0.2">
      <c r="A565" s="287">
        <v>34</v>
      </c>
      <c r="B565" s="263" t="s">
        <v>5832</v>
      </c>
      <c r="C565" s="263" t="s">
        <v>5838</v>
      </c>
      <c r="D565" s="316"/>
      <c r="E565" s="825">
        <v>4700</v>
      </c>
      <c r="F565" s="319">
        <v>6</v>
      </c>
      <c r="G565" s="615">
        <v>6</v>
      </c>
      <c r="H565" s="319"/>
      <c r="I565" s="615">
        <v>12600</v>
      </c>
      <c r="J565" s="690">
        <v>380</v>
      </c>
      <c r="K565" s="637" t="s">
        <v>6567</v>
      </c>
    </row>
    <row r="566" spans="1:11" ht="16.5" customHeight="1" x14ac:dyDescent="0.25">
      <c r="A566" s="304" t="s">
        <v>5342</v>
      </c>
      <c r="B566" s="300" t="s">
        <v>5341</v>
      </c>
      <c r="C566" s="300"/>
      <c r="D566" s="310"/>
      <c r="E566" s="309"/>
      <c r="F566" s="308"/>
      <c r="G566" s="309"/>
      <c r="H566" s="308"/>
      <c r="I566" s="309"/>
      <c r="J566" s="690"/>
      <c r="K566" s="637"/>
    </row>
    <row r="567" spans="1:11" ht="15.75" x14ac:dyDescent="0.25">
      <c r="A567" s="287">
        <v>35</v>
      </c>
      <c r="B567" s="263" t="s">
        <v>5579</v>
      </c>
      <c r="C567" s="263" t="s">
        <v>617</v>
      </c>
      <c r="D567" s="316">
        <v>1620</v>
      </c>
      <c r="E567" s="825">
        <v>1080</v>
      </c>
      <c r="F567" s="319">
        <v>5</v>
      </c>
      <c r="G567" s="615">
        <v>5</v>
      </c>
      <c r="H567" s="319">
        <v>5</v>
      </c>
      <c r="I567" s="615">
        <v>4000</v>
      </c>
      <c r="J567" s="690">
        <v>75</v>
      </c>
      <c r="K567" s="637" t="s">
        <v>5595</v>
      </c>
    </row>
    <row r="568" spans="1:11" ht="34.5" customHeight="1" x14ac:dyDescent="0.25">
      <c r="A568" s="287">
        <v>36</v>
      </c>
      <c r="B568" s="263" t="s">
        <v>5831</v>
      </c>
      <c r="C568" s="263" t="s">
        <v>961</v>
      </c>
      <c r="D568" s="316">
        <v>159</v>
      </c>
      <c r="E568" s="825">
        <v>50</v>
      </c>
      <c r="F568" s="319">
        <v>5</v>
      </c>
      <c r="G568" s="615">
        <v>5</v>
      </c>
      <c r="H568" s="319">
        <v>5</v>
      </c>
      <c r="I568" s="615">
        <v>1000</v>
      </c>
      <c r="J568" s="690">
        <v>33</v>
      </c>
      <c r="K568" s="637" t="s">
        <v>52</v>
      </c>
    </row>
    <row r="569" spans="1:11" ht="31.5" x14ac:dyDescent="0.25">
      <c r="A569" s="287">
        <v>37</v>
      </c>
      <c r="B569" s="263" t="s">
        <v>5582</v>
      </c>
      <c r="C569" s="263" t="s">
        <v>5567</v>
      </c>
      <c r="D569" s="316">
        <v>110</v>
      </c>
      <c r="E569" s="825">
        <v>200</v>
      </c>
      <c r="F569" s="319">
        <v>4</v>
      </c>
      <c r="G569" s="615">
        <v>4</v>
      </c>
      <c r="H569" s="319">
        <v>4</v>
      </c>
      <c r="I569" s="615">
        <v>1000</v>
      </c>
      <c r="J569" s="690">
        <v>33</v>
      </c>
      <c r="K569" s="637" t="s">
        <v>173</v>
      </c>
    </row>
    <row r="570" spans="1:11" ht="15.75" x14ac:dyDescent="0.25">
      <c r="A570" s="287">
        <v>38</v>
      </c>
      <c r="B570" s="263" t="s">
        <v>5833</v>
      </c>
      <c r="C570" s="263" t="s">
        <v>5837</v>
      </c>
      <c r="D570" s="316">
        <v>108</v>
      </c>
      <c r="E570" s="825">
        <v>200</v>
      </c>
      <c r="F570" s="319">
        <v>3</v>
      </c>
      <c r="G570" s="615">
        <v>3</v>
      </c>
      <c r="H570" s="319"/>
      <c r="I570" s="615">
        <v>1120</v>
      </c>
      <c r="J570" s="690">
        <v>33</v>
      </c>
      <c r="K570" s="637" t="s">
        <v>173</v>
      </c>
    </row>
    <row r="571" spans="1:11" s="69" customFormat="1" ht="15.75" x14ac:dyDescent="0.2">
      <c r="A571" s="287">
        <v>39</v>
      </c>
      <c r="B571" s="263" t="s">
        <v>5834</v>
      </c>
      <c r="C571" s="263" t="s">
        <v>5837</v>
      </c>
      <c r="D571" s="316">
        <v>94</v>
      </c>
      <c r="E571" s="825">
        <v>160</v>
      </c>
      <c r="F571" s="319">
        <v>2</v>
      </c>
      <c r="G571" s="615">
        <v>2</v>
      </c>
      <c r="H571" s="319">
        <v>5</v>
      </c>
      <c r="I571" s="615">
        <v>1120</v>
      </c>
      <c r="J571" s="690">
        <v>33</v>
      </c>
      <c r="K571" s="637" t="s">
        <v>173</v>
      </c>
    </row>
    <row r="572" spans="1:11" s="69" customFormat="1" ht="15.75" x14ac:dyDescent="0.2">
      <c r="A572" s="302" t="s">
        <v>29</v>
      </c>
      <c r="B572" s="191" t="s">
        <v>5343</v>
      </c>
      <c r="C572" s="191"/>
      <c r="D572" s="204"/>
      <c r="E572" s="146"/>
      <c r="F572" s="324"/>
      <c r="G572" s="146"/>
      <c r="H572" s="324"/>
      <c r="I572" s="146"/>
      <c r="J572" s="302"/>
      <c r="K572" s="302"/>
    </row>
    <row r="573" spans="1:11" s="69" customFormat="1" ht="15.75" x14ac:dyDescent="0.2">
      <c r="A573" s="302" t="s">
        <v>5342</v>
      </c>
      <c r="B573" s="191" t="s">
        <v>2015</v>
      </c>
      <c r="C573" s="191"/>
      <c r="D573" s="303"/>
      <c r="E573" s="323"/>
      <c r="F573" s="204"/>
      <c r="G573" s="204"/>
      <c r="H573" s="204"/>
      <c r="I573" s="146"/>
      <c r="J573" s="302"/>
      <c r="K573" s="302"/>
    </row>
    <row r="574" spans="1:11" ht="15.75" x14ac:dyDescent="0.25">
      <c r="A574" s="304" t="s">
        <v>3</v>
      </c>
      <c r="B574" s="305" t="s">
        <v>27</v>
      </c>
      <c r="C574" s="305"/>
      <c r="D574" s="306"/>
      <c r="E574" s="307"/>
      <c r="F574" s="308"/>
      <c r="G574" s="309"/>
      <c r="H574" s="308"/>
      <c r="I574" s="309"/>
      <c r="J574" s="304"/>
      <c r="K574" s="326"/>
    </row>
    <row r="575" spans="1:11" ht="47.25" x14ac:dyDescent="0.25">
      <c r="A575" s="287">
        <v>1</v>
      </c>
      <c r="B575" s="286" t="s">
        <v>5640</v>
      </c>
      <c r="C575" s="286" t="s">
        <v>5641</v>
      </c>
      <c r="D575" s="320">
        <v>9</v>
      </c>
      <c r="E575" s="824"/>
      <c r="F575" s="319">
        <v>1</v>
      </c>
      <c r="G575" s="615"/>
      <c r="H575" s="319">
        <v>1</v>
      </c>
      <c r="I575" s="316">
        <v>600</v>
      </c>
      <c r="J575" s="618" t="s">
        <v>6428</v>
      </c>
      <c r="K575" s="637" t="s">
        <v>53</v>
      </c>
    </row>
    <row r="576" spans="1:11" ht="47.25" x14ac:dyDescent="0.25">
      <c r="A576" s="287">
        <v>2</v>
      </c>
      <c r="B576" s="286" t="s">
        <v>4677</v>
      </c>
      <c r="C576" s="286" t="s">
        <v>5641</v>
      </c>
      <c r="D576" s="320" t="s">
        <v>6348</v>
      </c>
      <c r="E576" s="824"/>
      <c r="F576" s="319">
        <v>1</v>
      </c>
      <c r="G576" s="615"/>
      <c r="H576" s="319">
        <v>1</v>
      </c>
      <c r="I576" s="316">
        <v>980</v>
      </c>
      <c r="J576" s="618" t="s">
        <v>6429</v>
      </c>
      <c r="K576" s="637" t="s">
        <v>53</v>
      </c>
    </row>
    <row r="577" spans="1:11" ht="47.25" x14ac:dyDescent="0.25">
      <c r="A577" s="287">
        <v>3</v>
      </c>
      <c r="B577" s="286" t="s">
        <v>5642</v>
      </c>
      <c r="C577" s="286" t="s">
        <v>5643</v>
      </c>
      <c r="D577" s="320" t="s">
        <v>6349</v>
      </c>
      <c r="E577" s="824"/>
      <c r="F577" s="319">
        <v>1</v>
      </c>
      <c r="G577" s="615"/>
      <c r="H577" s="319">
        <v>1</v>
      </c>
      <c r="I577" s="316">
        <v>1000</v>
      </c>
      <c r="J577" s="618" t="s">
        <v>6429</v>
      </c>
      <c r="K577" s="637" t="s">
        <v>53</v>
      </c>
    </row>
    <row r="578" spans="1:11" ht="50.25" customHeight="1" x14ac:dyDescent="0.25">
      <c r="A578" s="287">
        <v>4</v>
      </c>
      <c r="B578" s="286" t="s">
        <v>5644</v>
      </c>
      <c r="C578" s="286" t="s">
        <v>5643</v>
      </c>
      <c r="D578" s="320">
        <v>26</v>
      </c>
      <c r="E578" s="824">
        <v>26</v>
      </c>
      <c r="F578" s="319">
        <v>1</v>
      </c>
      <c r="G578" s="615">
        <v>1</v>
      </c>
      <c r="H578" s="319">
        <v>1</v>
      </c>
      <c r="I578" s="316">
        <v>700</v>
      </c>
      <c r="J578" s="618" t="s">
        <v>6430</v>
      </c>
      <c r="K578" s="637" t="s">
        <v>53</v>
      </c>
    </row>
    <row r="579" spans="1:11" ht="73.5" customHeight="1" x14ac:dyDescent="0.25">
      <c r="A579" s="287">
        <v>5</v>
      </c>
      <c r="B579" s="286" t="s">
        <v>5645</v>
      </c>
      <c r="C579" s="286" t="s">
        <v>5646</v>
      </c>
      <c r="D579" s="320" t="s">
        <v>6350</v>
      </c>
      <c r="E579" s="824"/>
      <c r="F579" s="319">
        <v>1</v>
      </c>
      <c r="G579" s="615"/>
      <c r="H579" s="319">
        <v>1</v>
      </c>
      <c r="I579" s="316">
        <v>980</v>
      </c>
      <c r="J579" s="618" t="s">
        <v>6429</v>
      </c>
      <c r="K579" s="637" t="s">
        <v>6561</v>
      </c>
    </row>
    <row r="580" spans="1:11" s="69" customFormat="1" ht="47.25" x14ac:dyDescent="0.2">
      <c r="A580" s="287">
        <v>6</v>
      </c>
      <c r="B580" s="286" t="s">
        <v>5647</v>
      </c>
      <c r="C580" s="286" t="s">
        <v>5646</v>
      </c>
      <c r="D580" s="320" t="s">
        <v>6351</v>
      </c>
      <c r="E580" s="824">
        <v>22.9</v>
      </c>
      <c r="F580" s="319">
        <v>1</v>
      </c>
      <c r="G580" s="615">
        <v>1</v>
      </c>
      <c r="H580" s="319">
        <v>1</v>
      </c>
      <c r="I580" s="316">
        <v>980</v>
      </c>
      <c r="J580" s="618" t="s">
        <v>6429</v>
      </c>
      <c r="K580" s="637" t="s">
        <v>6561</v>
      </c>
    </row>
    <row r="581" spans="1:11" s="247" customFormat="1" ht="15.75" x14ac:dyDescent="0.25">
      <c r="A581" s="304" t="s">
        <v>7</v>
      </c>
      <c r="B581" s="305" t="s">
        <v>28</v>
      </c>
      <c r="C581" s="305"/>
      <c r="D581" s="306"/>
      <c r="E581" s="307"/>
      <c r="F581" s="308"/>
      <c r="G581" s="309"/>
      <c r="H581" s="308"/>
      <c r="I581" s="310"/>
      <c r="J581" s="304"/>
      <c r="K581" s="637"/>
    </row>
    <row r="582" spans="1:11" s="247" customFormat="1" ht="47.25" x14ac:dyDescent="0.25">
      <c r="A582" s="287">
        <v>7</v>
      </c>
      <c r="B582" s="286" t="s">
        <v>4678</v>
      </c>
      <c r="C582" s="286" t="s">
        <v>5648</v>
      </c>
      <c r="D582" s="318"/>
      <c r="E582" s="835">
        <v>5.45</v>
      </c>
      <c r="F582" s="319">
        <v>1</v>
      </c>
      <c r="G582" s="615">
        <v>1</v>
      </c>
      <c r="H582" s="319"/>
      <c r="I582" s="316">
        <v>980</v>
      </c>
      <c r="J582" s="618" t="s">
        <v>6430</v>
      </c>
      <c r="K582" s="637"/>
    </row>
    <row r="583" spans="1:11" s="247" customFormat="1" ht="33.75" customHeight="1" x14ac:dyDescent="0.25">
      <c r="A583" s="1052">
        <v>8</v>
      </c>
      <c r="B583" s="1054" t="s">
        <v>5649</v>
      </c>
      <c r="C583" s="1054" t="s">
        <v>5650</v>
      </c>
      <c r="D583" s="1064">
        <v>40</v>
      </c>
      <c r="E583" s="1064">
        <v>40</v>
      </c>
      <c r="F583" s="1042">
        <v>2</v>
      </c>
      <c r="G583" s="319">
        <v>1</v>
      </c>
      <c r="H583" s="319">
        <v>1</v>
      </c>
      <c r="I583" s="316">
        <v>1200</v>
      </c>
      <c r="J583" s="1060" t="s">
        <v>6437</v>
      </c>
      <c r="K583" s="1038"/>
    </row>
    <row r="584" spans="1:11" ht="32.25" customHeight="1" x14ac:dyDescent="0.25">
      <c r="A584" s="1053"/>
      <c r="B584" s="1055"/>
      <c r="C584" s="1055"/>
      <c r="D584" s="1065"/>
      <c r="E584" s="1065"/>
      <c r="F584" s="1043"/>
      <c r="G584" s="319">
        <v>1</v>
      </c>
      <c r="H584" s="319">
        <v>1</v>
      </c>
      <c r="I584" s="316">
        <v>700</v>
      </c>
      <c r="J584" s="1061"/>
      <c r="K584" s="1039"/>
    </row>
    <row r="585" spans="1:11" ht="50.25" customHeight="1" x14ac:dyDescent="0.25">
      <c r="A585" s="1052">
        <v>9</v>
      </c>
      <c r="B585" s="1040" t="s">
        <v>4679</v>
      </c>
      <c r="C585" s="1040" t="s">
        <v>5651</v>
      </c>
      <c r="D585" s="1071" t="s">
        <v>6352</v>
      </c>
      <c r="E585" s="1056" t="s">
        <v>6352</v>
      </c>
      <c r="F585" s="1042">
        <v>2</v>
      </c>
      <c r="G585" s="319">
        <v>1</v>
      </c>
      <c r="H585" s="319">
        <v>1</v>
      </c>
      <c r="I585" s="316">
        <v>980</v>
      </c>
      <c r="J585" s="630" t="s">
        <v>6429</v>
      </c>
      <c r="K585" s="1007" t="s">
        <v>6561</v>
      </c>
    </row>
    <row r="586" spans="1:11" ht="31.5" customHeight="1" x14ac:dyDescent="0.25">
      <c r="A586" s="1053"/>
      <c r="B586" s="1041"/>
      <c r="C586" s="1041"/>
      <c r="D586" s="1072"/>
      <c r="E586" s="1058"/>
      <c r="F586" s="1043"/>
      <c r="G586" s="319">
        <v>1</v>
      </c>
      <c r="H586" s="319">
        <v>1</v>
      </c>
      <c r="I586" s="316">
        <v>2400</v>
      </c>
      <c r="J586" s="630" t="s">
        <v>6431</v>
      </c>
      <c r="K586" s="1008"/>
    </row>
    <row r="587" spans="1:11" ht="41.25" customHeight="1" x14ac:dyDescent="0.25">
      <c r="A587" s="1052">
        <v>10</v>
      </c>
      <c r="B587" s="1054" t="s">
        <v>4630</v>
      </c>
      <c r="C587" s="1054" t="s">
        <v>5652</v>
      </c>
      <c r="D587" s="1056" t="s">
        <v>6353</v>
      </c>
      <c r="E587" s="1056" t="s">
        <v>6353</v>
      </c>
      <c r="F587" s="1003">
        <v>4</v>
      </c>
      <c r="G587" s="616">
        <v>3</v>
      </c>
      <c r="H587" s="621">
        <v>3</v>
      </c>
      <c r="I587" s="316">
        <v>1000</v>
      </c>
      <c r="J587" s="1062" t="s">
        <v>6432</v>
      </c>
      <c r="K587" s="1070" t="s">
        <v>37</v>
      </c>
    </row>
    <row r="588" spans="1:11" ht="72" customHeight="1" x14ac:dyDescent="0.25">
      <c r="A588" s="1053"/>
      <c r="B588" s="1055"/>
      <c r="C588" s="1055"/>
      <c r="D588" s="1057"/>
      <c r="E588" s="1057"/>
      <c r="F588" s="1004"/>
      <c r="G588" s="615">
        <v>1</v>
      </c>
      <c r="H588" s="319">
        <v>1</v>
      </c>
      <c r="I588" s="316">
        <v>980</v>
      </c>
      <c r="J588" s="1063"/>
      <c r="K588" s="1070"/>
    </row>
    <row r="589" spans="1:11" ht="47.25" x14ac:dyDescent="0.25">
      <c r="A589" s="287">
        <v>11</v>
      </c>
      <c r="B589" s="286" t="s">
        <v>4631</v>
      </c>
      <c r="C589" s="632" t="s">
        <v>5652</v>
      </c>
      <c r="D589" s="1058"/>
      <c r="E589" s="1058"/>
      <c r="F589" s="319">
        <v>1</v>
      </c>
      <c r="G589" s="615">
        <v>1</v>
      </c>
      <c r="H589" s="319">
        <v>1</v>
      </c>
      <c r="I589" s="316">
        <v>980</v>
      </c>
      <c r="J589" s="618" t="s">
        <v>6429</v>
      </c>
      <c r="K589" s="637" t="s">
        <v>37</v>
      </c>
    </row>
    <row r="590" spans="1:11" ht="73.5" customHeight="1" x14ac:dyDescent="0.25">
      <c r="A590" s="948">
        <v>12</v>
      </c>
      <c r="B590" s="953" t="s">
        <v>5653</v>
      </c>
      <c r="C590" s="949" t="s">
        <v>5654</v>
      </c>
      <c r="D590" s="976">
        <v>52</v>
      </c>
      <c r="E590" s="976">
        <v>52</v>
      </c>
      <c r="F590" s="950">
        <v>3</v>
      </c>
      <c r="G590" s="615">
        <v>3</v>
      </c>
      <c r="H590" s="319">
        <v>3</v>
      </c>
      <c r="I590" s="316">
        <v>1200</v>
      </c>
      <c r="J590" s="977" t="s">
        <v>6433</v>
      </c>
      <c r="K590" s="947"/>
    </row>
    <row r="591" spans="1:11" s="247" customFormat="1" ht="47.25" x14ac:dyDescent="0.25">
      <c r="A591" s="287">
        <v>13</v>
      </c>
      <c r="B591" s="286" t="s">
        <v>5655</v>
      </c>
      <c r="C591" s="286" t="s">
        <v>5656</v>
      </c>
      <c r="D591" s="318">
        <v>98</v>
      </c>
      <c r="E591" s="835">
        <v>98</v>
      </c>
      <c r="F591" s="319">
        <v>2</v>
      </c>
      <c r="G591" s="615">
        <v>2</v>
      </c>
      <c r="H591" s="319">
        <v>2</v>
      </c>
      <c r="I591" s="316">
        <v>1000</v>
      </c>
      <c r="J591" s="331" t="s">
        <v>6434</v>
      </c>
      <c r="K591" s="637"/>
    </row>
    <row r="592" spans="1:11" s="69" customFormat="1" ht="47.25" x14ac:dyDescent="0.2">
      <c r="A592" s="287">
        <v>14</v>
      </c>
      <c r="B592" s="286" t="s">
        <v>5657</v>
      </c>
      <c r="C592" s="286" t="s">
        <v>5656</v>
      </c>
      <c r="D592" s="624">
        <v>48.8</v>
      </c>
      <c r="E592" s="835">
        <v>48.8</v>
      </c>
      <c r="F592" s="319">
        <v>2</v>
      </c>
      <c r="G592" s="615">
        <v>2</v>
      </c>
      <c r="H592" s="319">
        <v>2</v>
      </c>
      <c r="I592" s="316">
        <v>1000</v>
      </c>
      <c r="J592" s="331" t="s">
        <v>6434</v>
      </c>
      <c r="K592" s="637"/>
    </row>
    <row r="593" spans="1:11" s="247" customFormat="1" ht="15.75" x14ac:dyDescent="0.25">
      <c r="A593" s="304" t="s">
        <v>51</v>
      </c>
      <c r="B593" s="305" t="s">
        <v>208</v>
      </c>
      <c r="C593" s="305"/>
      <c r="D593" s="306"/>
      <c r="E593" s="307"/>
      <c r="F593" s="308"/>
      <c r="G593" s="309"/>
      <c r="H593" s="308"/>
      <c r="I593" s="310"/>
      <c r="J593" s="304"/>
      <c r="K593" s="637"/>
    </row>
    <row r="594" spans="1:11" s="247" customFormat="1" ht="31.5" x14ac:dyDescent="0.25">
      <c r="A594" s="622">
        <v>15</v>
      </c>
      <c r="B594" s="627" t="s">
        <v>6098</v>
      </c>
      <c r="C594" s="627" t="s">
        <v>5663</v>
      </c>
      <c r="D594" s="318">
        <v>19.5</v>
      </c>
      <c r="E594" s="876"/>
      <c r="F594" s="319">
        <v>1</v>
      </c>
      <c r="G594" s="615"/>
      <c r="H594" s="620">
        <v>1</v>
      </c>
      <c r="I594" s="316">
        <v>700</v>
      </c>
      <c r="J594" s="618" t="s">
        <v>6435</v>
      </c>
      <c r="K594" s="640" t="s">
        <v>37</v>
      </c>
    </row>
    <row r="595" spans="1:11" ht="31.5" x14ac:dyDescent="0.25">
      <c r="A595" s="1052">
        <v>16</v>
      </c>
      <c r="B595" s="1054" t="s">
        <v>6099</v>
      </c>
      <c r="C595" s="1054" t="s">
        <v>5663</v>
      </c>
      <c r="D595" s="1068"/>
      <c r="E595" s="1068">
        <v>10.5</v>
      </c>
      <c r="F595" s="1069">
        <v>2</v>
      </c>
      <c r="G595" s="615">
        <v>1</v>
      </c>
      <c r="H595" s="620"/>
      <c r="I595" s="316">
        <v>290</v>
      </c>
      <c r="J595" s="618" t="s">
        <v>6436</v>
      </c>
      <c r="K595" s="1007" t="s">
        <v>37</v>
      </c>
    </row>
    <row r="596" spans="1:11" ht="15.75" customHeight="1" x14ac:dyDescent="0.25">
      <c r="A596" s="1053"/>
      <c r="B596" s="1055"/>
      <c r="C596" s="1055"/>
      <c r="D596" s="1068"/>
      <c r="E596" s="1068"/>
      <c r="F596" s="1069"/>
      <c r="G596" s="615">
        <v>1</v>
      </c>
      <c r="H596" s="620"/>
      <c r="I596" s="316">
        <v>700</v>
      </c>
      <c r="J596" s="618" t="s">
        <v>6435</v>
      </c>
      <c r="K596" s="1008"/>
    </row>
    <row r="597" spans="1:11" ht="15.75" x14ac:dyDescent="0.25">
      <c r="A597" s="1052">
        <v>17</v>
      </c>
      <c r="B597" s="1054" t="s">
        <v>4681</v>
      </c>
      <c r="C597" s="1054" t="s">
        <v>5663</v>
      </c>
      <c r="D597" s="1147">
        <v>34.06</v>
      </c>
      <c r="E597" s="1147">
        <v>34.06</v>
      </c>
      <c r="F597" s="1069">
        <v>2</v>
      </c>
      <c r="G597" s="615">
        <v>1</v>
      </c>
      <c r="H597" s="620">
        <v>1</v>
      </c>
      <c r="I597" s="316">
        <v>980</v>
      </c>
      <c r="J597" s="1059" t="s">
        <v>6434</v>
      </c>
      <c r="K597" s="1007" t="s">
        <v>173</v>
      </c>
    </row>
    <row r="598" spans="1:11" ht="15.75" x14ac:dyDescent="0.25">
      <c r="A598" s="1053"/>
      <c r="B598" s="1055"/>
      <c r="C598" s="1055"/>
      <c r="D598" s="1147"/>
      <c r="E598" s="1147"/>
      <c r="F598" s="1069"/>
      <c r="G598" s="615">
        <v>1</v>
      </c>
      <c r="H598" s="319">
        <v>1</v>
      </c>
      <c r="I598" s="316">
        <v>1000</v>
      </c>
      <c r="J598" s="1059"/>
      <c r="K598" s="1008"/>
    </row>
    <row r="599" spans="1:11" ht="31.5" x14ac:dyDescent="0.25">
      <c r="A599" s="340">
        <v>18</v>
      </c>
      <c r="B599" s="286" t="s">
        <v>5664</v>
      </c>
      <c r="C599" s="286" t="s">
        <v>5663</v>
      </c>
      <c r="D599" s="614">
        <v>11.5</v>
      </c>
      <c r="E599" s="824"/>
      <c r="F599" s="319">
        <v>1</v>
      </c>
      <c r="G599" s="615"/>
      <c r="H599" s="319">
        <v>1</v>
      </c>
      <c r="I599" s="316">
        <v>600</v>
      </c>
      <c r="J599" s="618" t="s">
        <v>6428</v>
      </c>
      <c r="K599" s="640" t="s">
        <v>37</v>
      </c>
    </row>
    <row r="600" spans="1:11" ht="15.75" x14ac:dyDescent="0.25">
      <c r="A600" s="1052">
        <v>19</v>
      </c>
      <c r="B600" s="1054" t="s">
        <v>5665</v>
      </c>
      <c r="C600" s="1054" t="s">
        <v>5663</v>
      </c>
      <c r="D600" s="1147" t="s">
        <v>6355</v>
      </c>
      <c r="E600" s="1147" t="s">
        <v>6355</v>
      </c>
      <c r="F600" s="1069">
        <v>2</v>
      </c>
      <c r="G600" s="615">
        <v>1</v>
      </c>
      <c r="H600" s="319">
        <v>1</v>
      </c>
      <c r="I600" s="316">
        <v>700</v>
      </c>
      <c r="J600" s="1059" t="s">
        <v>6437</v>
      </c>
      <c r="K600" s="1007" t="s">
        <v>37</v>
      </c>
    </row>
    <row r="601" spans="1:11" ht="15.75" x14ac:dyDescent="0.25">
      <c r="A601" s="1053"/>
      <c r="B601" s="1055"/>
      <c r="C601" s="1055"/>
      <c r="D601" s="1147"/>
      <c r="E601" s="1147"/>
      <c r="F601" s="1069"/>
      <c r="G601" s="615">
        <v>1</v>
      </c>
      <c r="H601" s="319">
        <v>1</v>
      </c>
      <c r="I601" s="316">
        <v>1200</v>
      </c>
      <c r="J601" s="1059"/>
      <c r="K601" s="1008"/>
    </row>
    <row r="602" spans="1:11" ht="31.5" x14ac:dyDescent="0.25">
      <c r="A602" s="1052">
        <v>20</v>
      </c>
      <c r="B602" s="1054" t="s">
        <v>4682</v>
      </c>
      <c r="C602" s="1054" t="s">
        <v>5663</v>
      </c>
      <c r="D602" s="1068">
        <v>13</v>
      </c>
      <c r="E602" s="1068">
        <v>13</v>
      </c>
      <c r="F602" s="1069">
        <v>2</v>
      </c>
      <c r="G602" s="615">
        <v>1</v>
      </c>
      <c r="H602" s="319">
        <v>1</v>
      </c>
      <c r="I602" s="316">
        <v>520</v>
      </c>
      <c r="J602" s="618" t="s">
        <v>6435</v>
      </c>
      <c r="K602" s="1007" t="s">
        <v>37</v>
      </c>
    </row>
    <row r="603" spans="1:11" ht="31.5" x14ac:dyDescent="0.25">
      <c r="A603" s="1053"/>
      <c r="B603" s="1055"/>
      <c r="C603" s="1055"/>
      <c r="D603" s="1068"/>
      <c r="E603" s="1068"/>
      <c r="F603" s="1069"/>
      <c r="G603" s="615">
        <v>1</v>
      </c>
      <c r="H603" s="319">
        <v>1</v>
      </c>
      <c r="I603" s="316">
        <v>980</v>
      </c>
      <c r="J603" s="618" t="s">
        <v>6429</v>
      </c>
      <c r="K603" s="1008"/>
    </row>
    <row r="604" spans="1:11" s="247" customFormat="1" ht="31.5" x14ac:dyDescent="0.25">
      <c r="A604" s="287">
        <v>21</v>
      </c>
      <c r="B604" s="286" t="s">
        <v>4684</v>
      </c>
      <c r="C604" s="286" t="s">
        <v>5663</v>
      </c>
      <c r="D604" s="318">
        <v>13.2</v>
      </c>
      <c r="E604" s="835">
        <v>13.2</v>
      </c>
      <c r="F604" s="319">
        <v>1</v>
      </c>
      <c r="G604" s="615">
        <v>1</v>
      </c>
      <c r="H604" s="319">
        <v>1</v>
      </c>
      <c r="I604" s="316">
        <v>540</v>
      </c>
      <c r="J604" s="618" t="s">
        <v>6438</v>
      </c>
      <c r="K604" s="637" t="s">
        <v>37</v>
      </c>
    </row>
    <row r="605" spans="1:11" ht="31.5" x14ac:dyDescent="0.25">
      <c r="A605" s="287">
        <v>22</v>
      </c>
      <c r="B605" s="286" t="s">
        <v>5667</v>
      </c>
      <c r="C605" s="286" t="s">
        <v>5663</v>
      </c>
      <c r="D605" s="321">
        <v>40.75</v>
      </c>
      <c r="E605" s="838">
        <v>40.75</v>
      </c>
      <c r="F605" s="319">
        <v>2</v>
      </c>
      <c r="G605" s="615">
        <v>2</v>
      </c>
      <c r="H605" s="319">
        <v>2</v>
      </c>
      <c r="I605" s="316">
        <v>1000</v>
      </c>
      <c r="J605" s="618" t="s">
        <v>6434</v>
      </c>
      <c r="K605" s="637" t="s">
        <v>173</v>
      </c>
    </row>
    <row r="606" spans="1:11" ht="31.5" x14ac:dyDescent="0.25">
      <c r="A606" s="287">
        <v>23</v>
      </c>
      <c r="B606" s="286" t="s">
        <v>5668</v>
      </c>
      <c r="C606" s="286" t="s">
        <v>5663</v>
      </c>
      <c r="D606" s="320">
        <v>20</v>
      </c>
      <c r="E606" s="824">
        <v>20</v>
      </c>
      <c r="F606" s="319">
        <v>2</v>
      </c>
      <c r="G606" s="615">
        <v>2</v>
      </c>
      <c r="H606" s="319">
        <v>2</v>
      </c>
      <c r="I606" s="316">
        <v>600</v>
      </c>
      <c r="J606" s="287" t="s">
        <v>6439</v>
      </c>
      <c r="K606" s="637" t="s">
        <v>173</v>
      </c>
    </row>
    <row r="607" spans="1:11" ht="31.5" x14ac:dyDescent="0.25">
      <c r="A607" s="287">
        <v>24</v>
      </c>
      <c r="B607" s="286" t="s">
        <v>5669</v>
      </c>
      <c r="C607" s="286" t="s">
        <v>5663</v>
      </c>
      <c r="D607" s="320"/>
      <c r="E607" s="824">
        <v>7</v>
      </c>
      <c r="F607" s="319">
        <v>1</v>
      </c>
      <c r="G607" s="615">
        <v>1</v>
      </c>
      <c r="H607" s="319"/>
      <c r="I607" s="316">
        <v>600</v>
      </c>
      <c r="J607" s="618" t="s">
        <v>6428</v>
      </c>
      <c r="K607" s="637" t="s">
        <v>173</v>
      </c>
    </row>
    <row r="608" spans="1:11" ht="31.5" x14ac:dyDescent="0.25">
      <c r="A608" s="287">
        <v>25</v>
      </c>
      <c r="B608" s="286" t="s">
        <v>4687</v>
      </c>
      <c r="C608" s="286" t="s">
        <v>5663</v>
      </c>
      <c r="D608" s="320">
        <v>15</v>
      </c>
      <c r="E608" s="824">
        <v>15</v>
      </c>
      <c r="F608" s="319">
        <v>1</v>
      </c>
      <c r="G608" s="615">
        <v>1</v>
      </c>
      <c r="H608" s="319">
        <v>1</v>
      </c>
      <c r="I608" s="316">
        <v>980</v>
      </c>
      <c r="J608" s="618" t="s">
        <v>6429</v>
      </c>
      <c r="K608" s="637" t="s">
        <v>57</v>
      </c>
    </row>
    <row r="609" spans="1:11" ht="42" customHeight="1" x14ac:dyDescent="0.25">
      <c r="A609" s="287">
        <v>26</v>
      </c>
      <c r="B609" s="286" t="s">
        <v>4688</v>
      </c>
      <c r="C609" s="286" t="s">
        <v>5663</v>
      </c>
      <c r="D609" s="320">
        <v>105.9</v>
      </c>
      <c r="E609" s="824">
        <v>105.9</v>
      </c>
      <c r="F609" s="319">
        <v>2</v>
      </c>
      <c r="G609" s="615">
        <v>2</v>
      </c>
      <c r="H609" s="319">
        <v>2</v>
      </c>
      <c r="I609" s="316">
        <v>2400</v>
      </c>
      <c r="J609" s="618" t="s">
        <v>6431</v>
      </c>
      <c r="K609" s="637" t="s">
        <v>57</v>
      </c>
    </row>
    <row r="610" spans="1:11" ht="15.75" x14ac:dyDescent="0.25">
      <c r="A610" s="1052">
        <v>27</v>
      </c>
      <c r="B610" s="1054" t="s">
        <v>4689</v>
      </c>
      <c r="C610" s="1054" t="s">
        <v>5663</v>
      </c>
      <c r="D610" s="1071">
        <v>75</v>
      </c>
      <c r="E610" s="1056">
        <v>75</v>
      </c>
      <c r="F610" s="1003">
        <v>2</v>
      </c>
      <c r="G610" s="615">
        <v>1</v>
      </c>
      <c r="H610" s="319">
        <v>1</v>
      </c>
      <c r="I610" s="332">
        <v>1000</v>
      </c>
      <c r="J610" s="1059" t="s">
        <v>6434</v>
      </c>
      <c r="K610" s="1038" t="s">
        <v>37</v>
      </c>
    </row>
    <row r="611" spans="1:11" ht="15.75" x14ac:dyDescent="0.25">
      <c r="A611" s="1053"/>
      <c r="B611" s="1055"/>
      <c r="C611" s="1055"/>
      <c r="D611" s="1072"/>
      <c r="E611" s="1058"/>
      <c r="F611" s="1004"/>
      <c r="G611" s="615">
        <v>1</v>
      </c>
      <c r="H611" s="319">
        <v>1</v>
      </c>
      <c r="I611" s="316">
        <v>980</v>
      </c>
      <c r="J611" s="1059"/>
      <c r="K611" s="1039"/>
    </row>
    <row r="612" spans="1:11" ht="31.5" x14ac:dyDescent="0.25">
      <c r="A612" s="287">
        <v>28</v>
      </c>
      <c r="B612" s="286" t="s">
        <v>5670</v>
      </c>
      <c r="C612" s="286" t="s">
        <v>5663</v>
      </c>
      <c r="D612" s="325">
        <v>52.2</v>
      </c>
      <c r="E612" s="835"/>
      <c r="F612" s="319">
        <v>1</v>
      </c>
      <c r="G612" s="615"/>
      <c r="H612" s="319">
        <v>1</v>
      </c>
      <c r="I612" s="316">
        <v>980</v>
      </c>
      <c r="J612" s="286" t="s">
        <v>6429</v>
      </c>
      <c r="K612" s="637" t="s">
        <v>37</v>
      </c>
    </row>
    <row r="613" spans="1:11" s="69" customFormat="1" ht="31.5" x14ac:dyDescent="0.2">
      <c r="A613" s="287">
        <v>29</v>
      </c>
      <c r="B613" s="286" t="s">
        <v>5671</v>
      </c>
      <c r="C613" s="286" t="s">
        <v>5663</v>
      </c>
      <c r="D613" s="325">
        <v>45</v>
      </c>
      <c r="E613" s="835"/>
      <c r="F613" s="319">
        <v>1</v>
      </c>
      <c r="G613" s="615"/>
      <c r="H613" s="319">
        <v>1</v>
      </c>
      <c r="I613" s="316">
        <v>1000</v>
      </c>
      <c r="J613" s="286" t="s">
        <v>6429</v>
      </c>
      <c r="K613" s="637" t="s">
        <v>37</v>
      </c>
    </row>
    <row r="614" spans="1:11" s="247" customFormat="1" ht="31.5" x14ac:dyDescent="0.25">
      <c r="A614" s="287">
        <v>30</v>
      </c>
      <c r="B614" s="628" t="s">
        <v>6466</v>
      </c>
      <c r="C614" s="627" t="s">
        <v>5663</v>
      </c>
      <c r="D614" s="311"/>
      <c r="E614" s="312"/>
      <c r="F614" s="313"/>
      <c r="G614" s="314"/>
      <c r="H614" s="313"/>
      <c r="I614" s="310"/>
      <c r="J614" s="315"/>
      <c r="K614" s="625"/>
    </row>
    <row r="615" spans="1:11" s="247" customFormat="1" ht="31.5" x14ac:dyDescent="0.25">
      <c r="A615" s="287">
        <v>31</v>
      </c>
      <c r="B615" s="628" t="s">
        <v>6100</v>
      </c>
      <c r="C615" s="627" t="s">
        <v>5663</v>
      </c>
      <c r="D615" s="619"/>
      <c r="E615" s="826"/>
      <c r="F615" s="621">
        <v>1</v>
      </c>
      <c r="G615" s="616">
        <v>1</v>
      </c>
      <c r="H615" s="621">
        <v>1</v>
      </c>
      <c r="I615" s="316">
        <v>290</v>
      </c>
      <c r="J615" s="317" t="s">
        <v>6443</v>
      </c>
      <c r="K615" s="291"/>
    </row>
    <row r="616" spans="1:11" s="247" customFormat="1" ht="31.5" x14ac:dyDescent="0.25">
      <c r="A616" s="287">
        <v>32</v>
      </c>
      <c r="B616" s="286" t="s">
        <v>5666</v>
      </c>
      <c r="C616" s="627" t="s">
        <v>5663</v>
      </c>
      <c r="D616" s="318">
        <v>15</v>
      </c>
      <c r="E616" s="835"/>
      <c r="F616" s="319">
        <v>1</v>
      </c>
      <c r="G616" s="615"/>
      <c r="H616" s="319">
        <v>1</v>
      </c>
      <c r="I616" s="316">
        <v>290</v>
      </c>
      <c r="J616" s="317" t="s">
        <v>6443</v>
      </c>
      <c r="K616" s="626"/>
    </row>
    <row r="617" spans="1:11" s="247" customFormat="1" ht="31.5" x14ac:dyDescent="0.25">
      <c r="A617" s="287">
        <v>33</v>
      </c>
      <c r="B617" s="286" t="s">
        <v>4683</v>
      </c>
      <c r="C617" s="286" t="s">
        <v>5663</v>
      </c>
      <c r="D617" s="318">
        <v>5.0999999999999996</v>
      </c>
      <c r="E617" s="835"/>
      <c r="F617" s="319">
        <v>1</v>
      </c>
      <c r="G617" s="615"/>
      <c r="H617" s="319">
        <v>1</v>
      </c>
      <c r="I617" s="316">
        <v>220</v>
      </c>
      <c r="J617" s="317" t="s">
        <v>6443</v>
      </c>
      <c r="K617" s="611" t="s">
        <v>4649</v>
      </c>
    </row>
    <row r="618" spans="1:11" ht="31.5" x14ac:dyDescent="0.25">
      <c r="A618" s="287">
        <v>34</v>
      </c>
      <c r="B618" s="286" t="s">
        <v>4685</v>
      </c>
      <c r="C618" s="286" t="s">
        <v>5663</v>
      </c>
      <c r="D618" s="318">
        <v>7.2</v>
      </c>
      <c r="E618" s="835">
        <v>7.2</v>
      </c>
      <c r="F618" s="319">
        <v>2</v>
      </c>
      <c r="G618" s="615">
        <v>2</v>
      </c>
      <c r="H618" s="319">
        <v>2</v>
      </c>
      <c r="I618" s="316" t="s">
        <v>6101</v>
      </c>
      <c r="J618" s="317" t="s">
        <v>6467</v>
      </c>
      <c r="K618" s="611" t="s">
        <v>4649</v>
      </c>
    </row>
    <row r="619" spans="1:11" s="247" customFormat="1" ht="31.5" x14ac:dyDescent="0.25">
      <c r="A619" s="287">
        <v>35</v>
      </c>
      <c r="B619" s="286" t="s">
        <v>4686</v>
      </c>
      <c r="C619" s="286" t="s">
        <v>5663</v>
      </c>
      <c r="D619" s="318">
        <v>10</v>
      </c>
      <c r="E619" s="835">
        <v>10</v>
      </c>
      <c r="F619" s="319">
        <v>1</v>
      </c>
      <c r="G619" s="615">
        <v>1</v>
      </c>
      <c r="H619" s="319">
        <v>1</v>
      </c>
      <c r="I619" s="316">
        <v>290</v>
      </c>
      <c r="J619" s="317" t="s">
        <v>6443</v>
      </c>
      <c r="K619" s="611" t="s">
        <v>4649</v>
      </c>
    </row>
    <row r="620" spans="1:11" s="247" customFormat="1" ht="15.75" x14ac:dyDescent="0.25">
      <c r="A620" s="304" t="s">
        <v>114</v>
      </c>
      <c r="B620" s="305" t="s">
        <v>860</v>
      </c>
      <c r="C620" s="305"/>
      <c r="D620" s="306"/>
      <c r="E620" s="307"/>
      <c r="F620" s="308"/>
      <c r="G620" s="309"/>
      <c r="H620" s="308"/>
      <c r="I620" s="310"/>
      <c r="J620" s="304"/>
      <c r="K620" s="637"/>
    </row>
    <row r="621" spans="1:11" s="247" customFormat="1" ht="31.5" x14ac:dyDescent="0.25">
      <c r="A621" s="287">
        <v>36</v>
      </c>
      <c r="B621" s="286" t="s">
        <v>5676</v>
      </c>
      <c r="C621" s="286" t="s">
        <v>5677</v>
      </c>
      <c r="D621" s="321">
        <v>80</v>
      </c>
      <c r="E621" s="838">
        <v>80</v>
      </c>
      <c r="F621" s="319">
        <v>2</v>
      </c>
      <c r="G621" s="615">
        <v>2</v>
      </c>
      <c r="H621" s="319">
        <v>2</v>
      </c>
      <c r="I621" s="316">
        <v>2400</v>
      </c>
      <c r="J621" s="618" t="s">
        <v>6440</v>
      </c>
      <c r="K621" s="637" t="s">
        <v>37</v>
      </c>
    </row>
    <row r="622" spans="1:11" s="247" customFormat="1" ht="31.5" x14ac:dyDescent="0.25">
      <c r="A622" s="287">
        <v>37</v>
      </c>
      <c r="B622" s="286" t="s">
        <v>5678</v>
      </c>
      <c r="C622" s="286" t="s">
        <v>5677</v>
      </c>
      <c r="D622" s="321">
        <v>10</v>
      </c>
      <c r="E622" s="838">
        <v>10</v>
      </c>
      <c r="F622" s="319">
        <v>1</v>
      </c>
      <c r="G622" s="615">
        <v>1</v>
      </c>
      <c r="H622" s="319">
        <v>1</v>
      </c>
      <c r="I622" s="316">
        <v>980</v>
      </c>
      <c r="J622" s="618" t="s">
        <v>6429</v>
      </c>
      <c r="K622" s="637" t="s">
        <v>37</v>
      </c>
    </row>
    <row r="623" spans="1:11" s="242" customFormat="1" ht="31.5" x14ac:dyDescent="0.2">
      <c r="A623" s="287">
        <v>38</v>
      </c>
      <c r="B623" s="286" t="s">
        <v>6441</v>
      </c>
      <c r="C623" s="286" t="s">
        <v>5677</v>
      </c>
      <c r="D623" s="318">
        <v>35</v>
      </c>
      <c r="E623" s="835">
        <v>35</v>
      </c>
      <c r="F623" s="319">
        <v>2</v>
      </c>
      <c r="G623" s="615">
        <v>2</v>
      </c>
      <c r="H623" s="319">
        <v>2</v>
      </c>
      <c r="I623" s="316">
        <v>2400</v>
      </c>
      <c r="J623" s="618" t="s">
        <v>6440</v>
      </c>
      <c r="K623" s="637" t="s">
        <v>37</v>
      </c>
    </row>
    <row r="624" spans="1:11" ht="31.5" x14ac:dyDescent="0.25">
      <c r="A624" s="287">
        <v>39</v>
      </c>
      <c r="B624" s="286" t="s">
        <v>4696</v>
      </c>
      <c r="C624" s="286" t="s">
        <v>5677</v>
      </c>
      <c r="D624" s="318">
        <v>15</v>
      </c>
      <c r="E624" s="835"/>
      <c r="F624" s="319">
        <v>1</v>
      </c>
      <c r="G624" s="615"/>
      <c r="H624" s="319">
        <v>1</v>
      </c>
      <c r="I624" s="316">
        <v>980</v>
      </c>
      <c r="J624" s="618" t="s">
        <v>6429</v>
      </c>
      <c r="K624" s="637" t="s">
        <v>6568</v>
      </c>
    </row>
    <row r="625" spans="1:11" s="69" customFormat="1" ht="31.5" x14ac:dyDescent="0.2">
      <c r="A625" s="287">
        <v>40</v>
      </c>
      <c r="B625" s="286" t="s">
        <v>4695</v>
      </c>
      <c r="C625" s="286" t="s">
        <v>5677</v>
      </c>
      <c r="D625" s="318">
        <v>10</v>
      </c>
      <c r="E625" s="835"/>
      <c r="F625" s="319">
        <v>1</v>
      </c>
      <c r="G625" s="615"/>
      <c r="H625" s="319">
        <v>1</v>
      </c>
      <c r="I625" s="316">
        <v>700</v>
      </c>
      <c r="J625" s="618" t="s">
        <v>6430</v>
      </c>
      <c r="K625" s="637"/>
    </row>
    <row r="626" spans="1:11" s="69" customFormat="1" ht="35.25" customHeight="1" x14ac:dyDescent="0.2">
      <c r="A626" s="287">
        <v>41</v>
      </c>
      <c r="B626" s="286" t="s">
        <v>4697</v>
      </c>
      <c r="C626" s="286" t="s">
        <v>5677</v>
      </c>
      <c r="D626" s="321">
        <v>22.9</v>
      </c>
      <c r="E626" s="838">
        <v>22.9</v>
      </c>
      <c r="F626" s="319">
        <v>1</v>
      </c>
      <c r="G626" s="615">
        <v>1</v>
      </c>
      <c r="H626" s="319">
        <v>1</v>
      </c>
      <c r="I626" s="615">
        <v>600</v>
      </c>
      <c r="J626" s="618" t="s">
        <v>6430</v>
      </c>
      <c r="K626" s="637"/>
    </row>
    <row r="627" spans="1:11" ht="31.5" x14ac:dyDescent="0.25">
      <c r="A627" s="1052">
        <v>42</v>
      </c>
      <c r="B627" s="1040" t="s">
        <v>5679</v>
      </c>
      <c r="C627" s="1040" t="s">
        <v>5677</v>
      </c>
      <c r="D627" s="1066">
        <v>26</v>
      </c>
      <c r="E627" s="1064">
        <v>26</v>
      </c>
      <c r="F627" s="1042">
        <v>2</v>
      </c>
      <c r="G627" s="620">
        <v>1</v>
      </c>
      <c r="H627" s="620">
        <v>1</v>
      </c>
      <c r="I627" s="615">
        <v>980</v>
      </c>
      <c r="J627" s="618" t="s">
        <v>6429</v>
      </c>
      <c r="K627" s="637"/>
    </row>
    <row r="628" spans="1:11" ht="31.5" x14ac:dyDescent="0.25">
      <c r="A628" s="1053"/>
      <c r="B628" s="1041"/>
      <c r="C628" s="1041"/>
      <c r="D628" s="1067"/>
      <c r="E628" s="1065"/>
      <c r="F628" s="1043"/>
      <c r="G628" s="620">
        <v>1</v>
      </c>
      <c r="H628" s="620">
        <v>1</v>
      </c>
      <c r="I628" s="615">
        <v>1100</v>
      </c>
      <c r="J628" s="618" t="s">
        <v>6430</v>
      </c>
      <c r="K628" s="637"/>
    </row>
    <row r="629" spans="1:11" ht="31.5" x14ac:dyDescent="0.25">
      <c r="A629" s="287">
        <v>43</v>
      </c>
      <c r="B629" s="286" t="s">
        <v>5680</v>
      </c>
      <c r="C629" s="286" t="s">
        <v>5677</v>
      </c>
      <c r="D629" s="321">
        <v>7.3</v>
      </c>
      <c r="E629" s="838">
        <v>7.3</v>
      </c>
      <c r="F629" s="319">
        <v>1</v>
      </c>
      <c r="G629" s="615">
        <v>1</v>
      </c>
      <c r="H629" s="319">
        <v>1</v>
      </c>
      <c r="I629" s="615">
        <v>350</v>
      </c>
      <c r="J629" s="618" t="s">
        <v>6442</v>
      </c>
      <c r="K629" s="637"/>
    </row>
    <row r="630" spans="1:11" ht="15.75" x14ac:dyDescent="0.25">
      <c r="A630" s="304" t="s">
        <v>94</v>
      </c>
      <c r="B630" s="305" t="s">
        <v>916</v>
      </c>
      <c r="C630" s="305"/>
      <c r="D630" s="306"/>
      <c r="E630" s="307"/>
      <c r="F630" s="308"/>
      <c r="G630" s="309"/>
      <c r="H630" s="308"/>
      <c r="I630" s="310"/>
      <c r="J630" s="304"/>
      <c r="K630" s="637"/>
    </row>
    <row r="631" spans="1:11" s="70" customFormat="1" ht="31.5" x14ac:dyDescent="0.25">
      <c r="A631" s="287">
        <v>44</v>
      </c>
      <c r="B631" s="286" t="s">
        <v>4702</v>
      </c>
      <c r="C631" s="286" t="s">
        <v>5688</v>
      </c>
      <c r="D631" s="320">
        <v>68.3</v>
      </c>
      <c r="E631" s="824">
        <v>68.3</v>
      </c>
      <c r="F631" s="319">
        <v>2</v>
      </c>
      <c r="G631" s="615">
        <v>2</v>
      </c>
      <c r="H631" s="319">
        <v>2</v>
      </c>
      <c r="I631" s="316">
        <v>980</v>
      </c>
      <c r="J631" s="618" t="s">
        <v>6434</v>
      </c>
      <c r="K631" s="637" t="s">
        <v>5597</v>
      </c>
    </row>
    <row r="632" spans="1:11" ht="15.75" x14ac:dyDescent="0.25">
      <c r="A632" s="304" t="s">
        <v>203</v>
      </c>
      <c r="B632" s="305" t="s">
        <v>917</v>
      </c>
      <c r="C632" s="305"/>
      <c r="D632" s="306"/>
      <c r="E632" s="307"/>
      <c r="F632" s="308"/>
      <c r="G632" s="309"/>
      <c r="H632" s="308"/>
      <c r="I632" s="310"/>
      <c r="J632" s="304"/>
      <c r="K632" s="637"/>
    </row>
    <row r="633" spans="1:11" ht="15.75" x14ac:dyDescent="0.25">
      <c r="A633" s="1052">
        <v>45</v>
      </c>
      <c r="B633" s="1054" t="s">
        <v>5689</v>
      </c>
      <c r="C633" s="1054" t="s">
        <v>5690</v>
      </c>
      <c r="D633" s="1056">
        <v>92.2</v>
      </c>
      <c r="E633" s="1056">
        <v>92.2</v>
      </c>
      <c r="F633" s="1042">
        <v>2</v>
      </c>
      <c r="G633" s="319">
        <v>1</v>
      </c>
      <c r="H633" s="319">
        <v>1</v>
      </c>
      <c r="I633" s="316">
        <v>1000</v>
      </c>
      <c r="J633" s="1059" t="s">
        <v>6434</v>
      </c>
      <c r="K633" s="1038" t="s">
        <v>997</v>
      </c>
    </row>
    <row r="634" spans="1:11" ht="15.75" x14ac:dyDescent="0.25">
      <c r="A634" s="1053"/>
      <c r="B634" s="1055"/>
      <c r="C634" s="1055"/>
      <c r="D634" s="1057"/>
      <c r="E634" s="1057"/>
      <c r="F634" s="1043"/>
      <c r="G634" s="319">
        <v>1</v>
      </c>
      <c r="H634" s="319">
        <v>1</v>
      </c>
      <c r="I634" s="316">
        <v>1200</v>
      </c>
      <c r="J634" s="1059"/>
      <c r="K634" s="1039"/>
    </row>
    <row r="635" spans="1:11" ht="31.5" x14ac:dyDescent="0.25">
      <c r="A635" s="287">
        <v>46</v>
      </c>
      <c r="B635" s="286" t="s">
        <v>5691</v>
      </c>
      <c r="C635" s="286" t="s">
        <v>5690</v>
      </c>
      <c r="D635" s="1058"/>
      <c r="E635" s="1058"/>
      <c r="F635" s="319">
        <v>1</v>
      </c>
      <c r="G635" s="319">
        <v>1</v>
      </c>
      <c r="H635" s="319">
        <v>1</v>
      </c>
      <c r="I635" s="316">
        <v>1400</v>
      </c>
      <c r="J635" s="618" t="s">
        <v>6429</v>
      </c>
      <c r="K635" s="637" t="s">
        <v>997</v>
      </c>
    </row>
    <row r="636" spans="1:11" ht="31.5" x14ac:dyDescent="0.25">
      <c r="A636" s="287">
        <v>47</v>
      </c>
      <c r="B636" s="286" t="s">
        <v>5692</v>
      </c>
      <c r="C636" s="286" t="s">
        <v>5690</v>
      </c>
      <c r="D636" s="320">
        <v>8</v>
      </c>
      <c r="E636" s="824">
        <v>8</v>
      </c>
      <c r="F636" s="319">
        <v>2</v>
      </c>
      <c r="G636" s="615">
        <v>2</v>
      </c>
      <c r="H636" s="319">
        <v>2</v>
      </c>
      <c r="I636" s="316">
        <v>1000</v>
      </c>
      <c r="J636" s="618" t="s">
        <v>6434</v>
      </c>
      <c r="K636" s="637" t="s">
        <v>37</v>
      </c>
    </row>
    <row r="637" spans="1:11" ht="31.5" x14ac:dyDescent="0.25">
      <c r="A637" s="287">
        <v>48</v>
      </c>
      <c r="B637" s="286" t="s">
        <v>5693</v>
      </c>
      <c r="C637" s="286" t="s">
        <v>5690</v>
      </c>
      <c r="D637" s="320">
        <v>40.5</v>
      </c>
      <c r="E637" s="824">
        <v>40.5</v>
      </c>
      <c r="F637" s="319">
        <v>1</v>
      </c>
      <c r="G637" s="615">
        <v>1</v>
      </c>
      <c r="H637" s="319">
        <v>1</v>
      </c>
      <c r="I637" s="316">
        <v>980</v>
      </c>
      <c r="J637" s="618" t="s">
        <v>6434</v>
      </c>
      <c r="K637" s="637" t="s">
        <v>37</v>
      </c>
    </row>
    <row r="638" spans="1:11" s="69" customFormat="1" ht="31.5" x14ac:dyDescent="0.2">
      <c r="A638" s="287">
        <v>49</v>
      </c>
      <c r="B638" s="286" t="s">
        <v>5694</v>
      </c>
      <c r="C638" s="286" t="s">
        <v>5690</v>
      </c>
      <c r="D638" s="320">
        <v>15</v>
      </c>
      <c r="E638" s="824">
        <v>15</v>
      </c>
      <c r="F638" s="319">
        <v>1</v>
      </c>
      <c r="G638" s="615">
        <v>1</v>
      </c>
      <c r="H638" s="319">
        <v>1</v>
      </c>
      <c r="I638" s="316">
        <v>700</v>
      </c>
      <c r="J638" s="618" t="s">
        <v>6430</v>
      </c>
      <c r="K638" s="637" t="s">
        <v>37</v>
      </c>
    </row>
    <row r="639" spans="1:11" ht="31.5" x14ac:dyDescent="0.25">
      <c r="A639" s="1052">
        <v>50</v>
      </c>
      <c r="B639" s="1040" t="s">
        <v>4707</v>
      </c>
      <c r="C639" s="1040" t="s">
        <v>5690</v>
      </c>
      <c r="D639" s="1071">
        <v>61</v>
      </c>
      <c r="E639" s="1056">
        <v>61</v>
      </c>
      <c r="F639" s="1042">
        <v>3</v>
      </c>
      <c r="G639" s="615">
        <v>2</v>
      </c>
      <c r="H639" s="319">
        <v>2</v>
      </c>
      <c r="I639" s="316">
        <v>1900</v>
      </c>
      <c r="J639" s="618" t="s">
        <v>6440</v>
      </c>
      <c r="K639" s="1038" t="s">
        <v>37</v>
      </c>
    </row>
    <row r="640" spans="1:11" ht="31.5" x14ac:dyDescent="0.25">
      <c r="A640" s="1053"/>
      <c r="B640" s="1041"/>
      <c r="C640" s="1041"/>
      <c r="D640" s="1072"/>
      <c r="E640" s="1058"/>
      <c r="F640" s="1043"/>
      <c r="G640" s="615">
        <v>1</v>
      </c>
      <c r="H640" s="319">
        <v>1</v>
      </c>
      <c r="I640" s="316">
        <v>1120</v>
      </c>
      <c r="J640" s="618" t="s">
        <v>6429</v>
      </c>
      <c r="K640" s="1039"/>
    </row>
    <row r="641" spans="1:11" ht="31.5" x14ac:dyDescent="0.25">
      <c r="A641" s="1052">
        <v>51</v>
      </c>
      <c r="B641" s="1054" t="s">
        <v>5695</v>
      </c>
      <c r="C641" s="1054" t="s">
        <v>5690</v>
      </c>
      <c r="D641" s="1071">
        <v>28</v>
      </c>
      <c r="E641" s="1056">
        <v>28</v>
      </c>
      <c r="F641" s="1003">
        <v>2</v>
      </c>
      <c r="G641" s="615">
        <v>1</v>
      </c>
      <c r="H641" s="319">
        <v>1</v>
      </c>
      <c r="I641" s="316">
        <v>1800</v>
      </c>
      <c r="J641" s="618" t="s">
        <v>6431</v>
      </c>
      <c r="K641" s="1038" t="s">
        <v>1022</v>
      </c>
    </row>
    <row r="642" spans="1:11" ht="31.5" x14ac:dyDescent="0.25">
      <c r="A642" s="1053"/>
      <c r="B642" s="1055"/>
      <c r="C642" s="1055"/>
      <c r="D642" s="1072"/>
      <c r="E642" s="1058"/>
      <c r="F642" s="1004"/>
      <c r="G642" s="615">
        <v>1</v>
      </c>
      <c r="H642" s="319">
        <v>1</v>
      </c>
      <c r="I642" s="316">
        <v>980</v>
      </c>
      <c r="J642" s="618" t="s">
        <v>6429</v>
      </c>
      <c r="K642" s="1039"/>
    </row>
    <row r="643" spans="1:11" s="69" customFormat="1" ht="31.5" x14ac:dyDescent="0.2">
      <c r="A643" s="287">
        <v>52</v>
      </c>
      <c r="B643" s="286" t="s">
        <v>4706</v>
      </c>
      <c r="C643" s="286" t="s">
        <v>5690</v>
      </c>
      <c r="D643" s="320"/>
      <c r="E643" s="824">
        <v>18.899999999999999</v>
      </c>
      <c r="F643" s="319">
        <v>1</v>
      </c>
      <c r="G643" s="615">
        <v>1</v>
      </c>
      <c r="H643" s="319"/>
      <c r="I643" s="316">
        <v>980</v>
      </c>
      <c r="J643" s="618" t="s">
        <v>6429</v>
      </c>
      <c r="K643" s="637"/>
    </row>
    <row r="644" spans="1:11" ht="31.5" x14ac:dyDescent="0.25">
      <c r="A644" s="287">
        <v>53</v>
      </c>
      <c r="B644" s="286" t="s">
        <v>5696</v>
      </c>
      <c r="C644" s="286" t="s">
        <v>5690</v>
      </c>
      <c r="D644" s="320"/>
      <c r="E644" s="824">
        <v>3</v>
      </c>
      <c r="F644" s="319">
        <v>1</v>
      </c>
      <c r="G644" s="615">
        <v>1</v>
      </c>
      <c r="H644" s="319"/>
      <c r="I644" s="316">
        <v>800</v>
      </c>
      <c r="J644" s="618" t="s">
        <v>6428</v>
      </c>
      <c r="K644" s="641"/>
    </row>
    <row r="645" spans="1:11" ht="15.75" x14ac:dyDescent="0.25">
      <c r="A645" s="304" t="s">
        <v>777</v>
      </c>
      <c r="B645" s="305" t="s">
        <v>918</v>
      </c>
      <c r="C645" s="305"/>
      <c r="D645" s="306"/>
      <c r="E645" s="307"/>
      <c r="F645" s="308"/>
      <c r="G645" s="309"/>
      <c r="H645" s="308"/>
      <c r="I645" s="310"/>
      <c r="J645" s="304"/>
      <c r="K645" s="637"/>
    </row>
    <row r="646" spans="1:11" ht="47.25" x14ac:dyDescent="0.25">
      <c r="A646" s="287">
        <v>54</v>
      </c>
      <c r="B646" s="286" t="s">
        <v>5697</v>
      </c>
      <c r="C646" s="286" t="s">
        <v>5698</v>
      </c>
      <c r="D646" s="320">
        <v>90.05</v>
      </c>
      <c r="E646" s="824">
        <v>90.05</v>
      </c>
      <c r="F646" s="319">
        <v>2</v>
      </c>
      <c r="G646" s="615">
        <v>2</v>
      </c>
      <c r="H646" s="319">
        <v>2</v>
      </c>
      <c r="I646" s="316">
        <v>2400</v>
      </c>
      <c r="J646" s="618" t="s">
        <v>6440</v>
      </c>
      <c r="K646" s="637"/>
    </row>
    <row r="647" spans="1:11" ht="47.25" x14ac:dyDescent="0.25">
      <c r="A647" s="287">
        <v>55</v>
      </c>
      <c r="B647" s="286" t="s">
        <v>4705</v>
      </c>
      <c r="C647" s="286" t="s">
        <v>5699</v>
      </c>
      <c r="D647" s="320">
        <v>28</v>
      </c>
      <c r="E647" s="824"/>
      <c r="F647" s="319">
        <v>1</v>
      </c>
      <c r="G647" s="615"/>
      <c r="H647" s="319">
        <v>1</v>
      </c>
      <c r="I647" s="316">
        <v>600</v>
      </c>
      <c r="J647" s="618" t="s">
        <v>6428</v>
      </c>
      <c r="K647" s="637"/>
    </row>
    <row r="648" spans="1:11" s="69" customFormat="1" ht="63" x14ac:dyDescent="0.2">
      <c r="A648" s="287">
        <v>56</v>
      </c>
      <c r="B648" s="286" t="s">
        <v>4704</v>
      </c>
      <c r="C648" s="286" t="s">
        <v>5700</v>
      </c>
      <c r="D648" s="320">
        <v>9.6</v>
      </c>
      <c r="E648" s="824"/>
      <c r="F648" s="319">
        <v>1</v>
      </c>
      <c r="G648" s="615"/>
      <c r="H648" s="319">
        <v>1</v>
      </c>
      <c r="I648" s="316">
        <v>290</v>
      </c>
      <c r="J648" s="618" t="s">
        <v>6436</v>
      </c>
      <c r="K648" s="637"/>
    </row>
    <row r="649" spans="1:11" ht="47.25" x14ac:dyDescent="0.25">
      <c r="A649" s="287">
        <v>57</v>
      </c>
      <c r="B649" s="286" t="s">
        <v>4703</v>
      </c>
      <c r="C649" s="286" t="s">
        <v>5701</v>
      </c>
      <c r="D649" s="320">
        <v>20.2</v>
      </c>
      <c r="E649" s="824">
        <v>20.2</v>
      </c>
      <c r="F649" s="319">
        <v>2</v>
      </c>
      <c r="G649" s="615">
        <v>2</v>
      </c>
      <c r="H649" s="319">
        <v>2</v>
      </c>
      <c r="I649" s="316">
        <v>700</v>
      </c>
      <c r="J649" s="618" t="s">
        <v>6437</v>
      </c>
      <c r="K649" s="637"/>
    </row>
    <row r="650" spans="1:11" ht="15.75" x14ac:dyDescent="0.25">
      <c r="A650" s="304" t="s">
        <v>778</v>
      </c>
      <c r="B650" s="305" t="s">
        <v>872</v>
      </c>
      <c r="C650" s="305"/>
      <c r="D650" s="306"/>
      <c r="E650" s="307"/>
      <c r="F650" s="308"/>
      <c r="G650" s="309"/>
      <c r="H650" s="308"/>
      <c r="I650" s="310"/>
      <c r="J650" s="304"/>
      <c r="K650" s="637"/>
    </row>
    <row r="651" spans="1:11" s="264" customFormat="1" ht="31.5" x14ac:dyDescent="0.25">
      <c r="A651" s="287">
        <v>58</v>
      </c>
      <c r="B651" s="286" t="s">
        <v>5702</v>
      </c>
      <c r="C651" s="286" t="s">
        <v>5703</v>
      </c>
      <c r="D651" s="1071">
        <v>107.8</v>
      </c>
      <c r="E651" s="1056">
        <v>107.8</v>
      </c>
      <c r="F651" s="319">
        <v>2</v>
      </c>
      <c r="G651" s="954">
        <v>2</v>
      </c>
      <c r="H651" s="319">
        <v>2</v>
      </c>
      <c r="I651" s="316">
        <v>2400</v>
      </c>
      <c r="J651" s="952" t="s">
        <v>6440</v>
      </c>
      <c r="K651" s="637"/>
    </row>
    <row r="652" spans="1:11" ht="31.5" x14ac:dyDescent="0.25">
      <c r="A652" s="287">
        <v>59</v>
      </c>
      <c r="B652" s="286" t="s">
        <v>5704</v>
      </c>
      <c r="C652" s="286" t="s">
        <v>5703</v>
      </c>
      <c r="D652" s="1072"/>
      <c r="E652" s="1058"/>
      <c r="F652" s="319">
        <v>1</v>
      </c>
      <c r="G652" s="615">
        <v>1</v>
      </c>
      <c r="H652" s="319">
        <v>1</v>
      </c>
      <c r="I652" s="316">
        <v>980</v>
      </c>
      <c r="J652" s="618" t="s">
        <v>6429</v>
      </c>
      <c r="K652" s="637"/>
    </row>
    <row r="653" spans="1:11" ht="31.5" x14ac:dyDescent="0.25">
      <c r="A653" s="287">
        <v>60</v>
      </c>
      <c r="B653" s="286" t="s">
        <v>5705</v>
      </c>
      <c r="C653" s="286" t="s">
        <v>5703</v>
      </c>
      <c r="D653" s="320">
        <v>154.5</v>
      </c>
      <c r="E653" s="824"/>
      <c r="F653" s="319">
        <v>2</v>
      </c>
      <c r="G653" s="615"/>
      <c r="H653" s="319">
        <v>2</v>
      </c>
      <c r="I653" s="316">
        <v>980</v>
      </c>
      <c r="J653" s="618" t="s">
        <v>6434</v>
      </c>
      <c r="K653" s="637"/>
    </row>
    <row r="654" spans="1:11" ht="31.5" x14ac:dyDescent="0.25">
      <c r="A654" s="287">
        <v>61</v>
      </c>
      <c r="B654" s="286" t="s">
        <v>5706</v>
      </c>
      <c r="C654" s="286" t="s">
        <v>5703</v>
      </c>
      <c r="D654" s="320">
        <v>75</v>
      </c>
      <c r="E654" s="824">
        <v>75</v>
      </c>
      <c r="F654" s="319">
        <v>3</v>
      </c>
      <c r="G654" s="615">
        <v>3</v>
      </c>
      <c r="H654" s="319">
        <v>3</v>
      </c>
      <c r="I654" s="316">
        <v>980</v>
      </c>
      <c r="J654" s="618" t="s">
        <v>6433</v>
      </c>
      <c r="K654" s="642"/>
    </row>
    <row r="655" spans="1:11" ht="15.75" x14ac:dyDescent="0.25">
      <c r="A655" s="61" t="s">
        <v>780</v>
      </c>
      <c r="B655" s="300" t="s">
        <v>912</v>
      </c>
      <c r="C655" s="300"/>
      <c r="D655" s="300"/>
      <c r="E655" s="61"/>
      <c r="F655" s="300"/>
      <c r="G655" s="300"/>
      <c r="H655" s="300"/>
      <c r="I655" s="300"/>
      <c r="J655" s="300"/>
      <c r="K655" s="643"/>
    </row>
    <row r="656" spans="1:11" s="69" customFormat="1" ht="54" customHeight="1" x14ac:dyDescent="0.2">
      <c r="A656" s="287">
        <v>62</v>
      </c>
      <c r="B656" s="286" t="s">
        <v>6363</v>
      </c>
      <c r="C656" s="286" t="s">
        <v>912</v>
      </c>
      <c r="D656" s="320">
        <v>101.7</v>
      </c>
      <c r="E656" s="824">
        <v>101.7</v>
      </c>
      <c r="F656" s="319">
        <v>2</v>
      </c>
      <c r="G656" s="615">
        <v>2</v>
      </c>
      <c r="H656" s="319">
        <v>2</v>
      </c>
      <c r="I656" s="316">
        <v>2400</v>
      </c>
      <c r="J656" s="618" t="s">
        <v>6440</v>
      </c>
      <c r="K656" s="642"/>
    </row>
    <row r="657" spans="1:11" ht="49.5" customHeight="1" x14ac:dyDescent="0.25">
      <c r="A657" s="287">
        <v>63</v>
      </c>
      <c r="B657" s="286" t="s">
        <v>6364</v>
      </c>
      <c r="C657" s="286" t="s">
        <v>912</v>
      </c>
      <c r="D657" s="320">
        <v>20</v>
      </c>
      <c r="E657" s="824">
        <v>20</v>
      </c>
      <c r="F657" s="319">
        <v>1</v>
      </c>
      <c r="G657" s="615">
        <v>1</v>
      </c>
      <c r="H657" s="319">
        <v>1</v>
      </c>
      <c r="I657" s="316">
        <v>980</v>
      </c>
      <c r="J657" s="618" t="s">
        <v>6429</v>
      </c>
      <c r="K657" s="642"/>
    </row>
    <row r="658" spans="1:11" ht="31.5" x14ac:dyDescent="0.25">
      <c r="A658" s="1052">
        <v>64</v>
      </c>
      <c r="B658" s="1054" t="s">
        <v>4621</v>
      </c>
      <c r="C658" s="1054" t="s">
        <v>912</v>
      </c>
      <c r="D658" s="1056">
        <v>33.53</v>
      </c>
      <c r="E658" s="1056">
        <v>33.53</v>
      </c>
      <c r="F658" s="1003">
        <v>2</v>
      </c>
      <c r="G658" s="615">
        <v>1</v>
      </c>
      <c r="H658" s="319">
        <v>1</v>
      </c>
      <c r="I658" s="316">
        <v>2400</v>
      </c>
      <c r="J658" s="618" t="s">
        <v>6431</v>
      </c>
      <c r="K658" s="642"/>
    </row>
    <row r="659" spans="1:11" ht="31.5" x14ac:dyDescent="0.25">
      <c r="A659" s="1053"/>
      <c r="B659" s="1055"/>
      <c r="C659" s="1055"/>
      <c r="D659" s="1058"/>
      <c r="E659" s="1058"/>
      <c r="F659" s="1004"/>
      <c r="G659" s="615">
        <v>1</v>
      </c>
      <c r="H659" s="319">
        <v>1</v>
      </c>
      <c r="I659" s="316">
        <v>290</v>
      </c>
      <c r="J659" s="618" t="s">
        <v>6443</v>
      </c>
      <c r="K659" s="642"/>
    </row>
    <row r="660" spans="1:11" ht="57.75" customHeight="1" x14ac:dyDescent="0.25">
      <c r="A660" s="287">
        <v>65</v>
      </c>
      <c r="B660" s="286" t="s">
        <v>6365</v>
      </c>
      <c r="C660" s="286" t="s">
        <v>912</v>
      </c>
      <c r="D660" s="320">
        <v>56</v>
      </c>
      <c r="E660" s="824">
        <v>56</v>
      </c>
      <c r="F660" s="319">
        <v>2</v>
      </c>
      <c r="G660" s="615">
        <v>2</v>
      </c>
      <c r="H660" s="319">
        <v>2</v>
      </c>
      <c r="I660" s="316">
        <v>980</v>
      </c>
      <c r="J660" s="618" t="s">
        <v>6434</v>
      </c>
      <c r="K660" s="642"/>
    </row>
    <row r="661" spans="1:11" ht="53.25" customHeight="1" x14ac:dyDescent="0.25">
      <c r="A661" s="287">
        <v>66</v>
      </c>
      <c r="B661" s="286" t="s">
        <v>6366</v>
      </c>
      <c r="C661" s="286" t="s">
        <v>912</v>
      </c>
      <c r="D661" s="320">
        <v>15</v>
      </c>
      <c r="E661" s="824">
        <v>15</v>
      </c>
      <c r="F661" s="319">
        <v>1</v>
      </c>
      <c r="G661" s="615">
        <v>1</v>
      </c>
      <c r="H661" s="319">
        <v>1</v>
      </c>
      <c r="I661" s="316">
        <v>980</v>
      </c>
      <c r="J661" s="618" t="s">
        <v>6429</v>
      </c>
      <c r="K661" s="642"/>
    </row>
    <row r="662" spans="1:11" s="69" customFormat="1" ht="15.75" x14ac:dyDescent="0.2">
      <c r="A662" s="304" t="s">
        <v>781</v>
      </c>
      <c r="B662" s="305" t="s">
        <v>26</v>
      </c>
      <c r="C662" s="305"/>
      <c r="D662" s="306"/>
      <c r="E662" s="307"/>
      <c r="F662" s="308"/>
      <c r="G662" s="309"/>
      <c r="H662" s="308"/>
      <c r="I662" s="309"/>
      <c r="J662" s="304"/>
      <c r="K662" s="642"/>
    </row>
    <row r="663" spans="1:11" ht="47.25" x14ac:dyDescent="0.25">
      <c r="A663" s="287">
        <v>67</v>
      </c>
      <c r="B663" s="286" t="s">
        <v>4676</v>
      </c>
      <c r="C663" s="286" t="s">
        <v>5636</v>
      </c>
      <c r="D663" s="318">
        <v>37.33</v>
      </c>
      <c r="E663" s="835">
        <v>37.33</v>
      </c>
      <c r="F663" s="319">
        <v>2</v>
      </c>
      <c r="G663" s="615">
        <v>2</v>
      </c>
      <c r="H663" s="319">
        <v>2</v>
      </c>
      <c r="I663" s="615">
        <v>980</v>
      </c>
      <c r="J663" s="317" t="s">
        <v>6434</v>
      </c>
      <c r="K663" s="642"/>
    </row>
    <row r="664" spans="1:11" s="247" customFormat="1" ht="47.25" x14ac:dyDescent="0.25">
      <c r="A664" s="287">
        <v>68</v>
      </c>
      <c r="B664" s="286" t="s">
        <v>5637</v>
      </c>
      <c r="C664" s="286" t="s">
        <v>5638</v>
      </c>
      <c r="D664" s="1064">
        <v>35.5</v>
      </c>
      <c r="E664" s="1064">
        <v>35.5</v>
      </c>
      <c r="F664" s="1042">
        <v>2</v>
      </c>
      <c r="G664" s="319">
        <v>1</v>
      </c>
      <c r="H664" s="319">
        <v>1</v>
      </c>
      <c r="I664" s="615">
        <v>1200</v>
      </c>
      <c r="J664" s="317" t="s">
        <v>6430</v>
      </c>
      <c r="K664" s="642"/>
    </row>
    <row r="665" spans="1:11" s="69" customFormat="1" ht="47.25" x14ac:dyDescent="0.2">
      <c r="A665" s="287">
        <v>69</v>
      </c>
      <c r="B665" s="286" t="s">
        <v>5639</v>
      </c>
      <c r="C665" s="286" t="s">
        <v>5638</v>
      </c>
      <c r="D665" s="1065"/>
      <c r="E665" s="1065"/>
      <c r="F665" s="1043"/>
      <c r="G665" s="319">
        <v>1</v>
      </c>
      <c r="H665" s="319">
        <v>1</v>
      </c>
      <c r="I665" s="615">
        <v>290</v>
      </c>
      <c r="J665" s="317" t="s">
        <v>6442</v>
      </c>
      <c r="K665" s="642"/>
    </row>
    <row r="666" spans="1:11" ht="15.75" x14ac:dyDescent="0.25">
      <c r="A666" s="304" t="s">
        <v>782</v>
      </c>
      <c r="B666" s="305" t="s">
        <v>5567</v>
      </c>
      <c r="C666" s="305"/>
      <c r="D666" s="306"/>
      <c r="E666" s="307"/>
      <c r="F666" s="308"/>
      <c r="G666" s="309"/>
      <c r="H666" s="308"/>
      <c r="I666" s="310"/>
      <c r="J666" s="310"/>
      <c r="K666" s="642"/>
    </row>
    <row r="667" spans="1:11" s="70" customFormat="1" ht="31.5" x14ac:dyDescent="0.25">
      <c r="A667" s="287">
        <v>70</v>
      </c>
      <c r="B667" s="286" t="s">
        <v>4690</v>
      </c>
      <c r="C667" s="286" t="s">
        <v>5672</v>
      </c>
      <c r="D667" s="318">
        <v>12</v>
      </c>
      <c r="E667" s="835">
        <v>12</v>
      </c>
      <c r="F667" s="319">
        <v>2</v>
      </c>
      <c r="G667" s="615">
        <v>2</v>
      </c>
      <c r="H667" s="319">
        <v>2</v>
      </c>
      <c r="I667" s="316">
        <v>2400</v>
      </c>
      <c r="J667" s="317" t="s">
        <v>6440</v>
      </c>
      <c r="K667" s="642"/>
    </row>
    <row r="668" spans="1:11" ht="31.5" x14ac:dyDescent="0.25">
      <c r="A668" s="287">
        <v>71</v>
      </c>
      <c r="B668" s="286" t="s">
        <v>4691</v>
      </c>
      <c r="C668" s="286" t="s">
        <v>5672</v>
      </c>
      <c r="D668" s="318">
        <v>80</v>
      </c>
      <c r="E668" s="835">
        <v>80</v>
      </c>
      <c r="F668" s="319">
        <v>4</v>
      </c>
      <c r="G668" s="615">
        <v>4</v>
      </c>
      <c r="H668" s="319">
        <v>4</v>
      </c>
      <c r="I668" s="316">
        <v>1900</v>
      </c>
      <c r="J668" s="317" t="s">
        <v>6469</v>
      </c>
      <c r="K668" s="642"/>
    </row>
    <row r="669" spans="1:11" s="69" customFormat="1" ht="31.5" x14ac:dyDescent="0.2">
      <c r="A669" s="287">
        <v>72</v>
      </c>
      <c r="B669" s="286" t="s">
        <v>5673</v>
      </c>
      <c r="C669" s="286" t="s">
        <v>5672</v>
      </c>
      <c r="D669" s="318"/>
      <c r="E669" s="835">
        <v>5</v>
      </c>
      <c r="F669" s="319">
        <v>1</v>
      </c>
      <c r="G669" s="615">
        <v>1</v>
      </c>
      <c r="H669" s="319"/>
      <c r="I669" s="316">
        <v>2400</v>
      </c>
      <c r="J669" s="317" t="s">
        <v>6431</v>
      </c>
      <c r="K669" s="642"/>
    </row>
    <row r="670" spans="1:11" ht="31.5" x14ac:dyDescent="0.25">
      <c r="A670" s="287">
        <v>73</v>
      </c>
      <c r="B670" s="286" t="s">
        <v>5674</v>
      </c>
      <c r="C670" s="286" t="s">
        <v>5672</v>
      </c>
      <c r="D670" s="1064">
        <v>30</v>
      </c>
      <c r="E670" s="835"/>
      <c r="F670" s="319">
        <v>2</v>
      </c>
      <c r="G670" s="615"/>
      <c r="H670" s="319">
        <v>2</v>
      </c>
      <c r="I670" s="316">
        <v>1200</v>
      </c>
      <c r="J670" s="317" t="s">
        <v>6430</v>
      </c>
      <c r="K670" s="642"/>
    </row>
    <row r="671" spans="1:11" ht="31.5" x14ac:dyDescent="0.25">
      <c r="A671" s="287">
        <v>74</v>
      </c>
      <c r="B671" s="286" t="s">
        <v>5675</v>
      </c>
      <c r="C671" s="286" t="s">
        <v>5672</v>
      </c>
      <c r="D671" s="1065"/>
      <c r="E671" s="835"/>
      <c r="F671" s="319">
        <v>1</v>
      </c>
      <c r="G671" s="615"/>
      <c r="H671" s="319">
        <v>1</v>
      </c>
      <c r="I671" s="316">
        <v>980</v>
      </c>
      <c r="J671" s="317" t="s">
        <v>6429</v>
      </c>
      <c r="K671" s="642"/>
    </row>
    <row r="672" spans="1:11" ht="31.5" x14ac:dyDescent="0.25">
      <c r="A672" s="287">
        <v>75</v>
      </c>
      <c r="B672" s="286" t="s">
        <v>4692</v>
      </c>
      <c r="C672" s="286" t="s">
        <v>5672</v>
      </c>
      <c r="D672" s="320">
        <v>13</v>
      </c>
      <c r="E672" s="824"/>
      <c r="F672" s="319">
        <v>1</v>
      </c>
      <c r="G672" s="615"/>
      <c r="H672" s="319">
        <v>1</v>
      </c>
      <c r="I672" s="316">
        <v>540</v>
      </c>
      <c r="J672" s="317" t="s">
        <v>6435</v>
      </c>
      <c r="K672" s="642"/>
    </row>
    <row r="673" spans="1:11" s="69" customFormat="1" ht="31.5" x14ac:dyDescent="0.2">
      <c r="A673" s="287">
        <v>76</v>
      </c>
      <c r="B673" s="286" t="s">
        <v>6102</v>
      </c>
      <c r="C673" s="286" t="s">
        <v>5672</v>
      </c>
      <c r="D673" s="1056" t="s">
        <v>6356</v>
      </c>
      <c r="E673" s="1056" t="s">
        <v>6356</v>
      </c>
      <c r="F673" s="319">
        <v>1</v>
      </c>
      <c r="G673" s="615">
        <v>1</v>
      </c>
      <c r="H673" s="319">
        <v>1</v>
      </c>
      <c r="I673" s="316">
        <v>600</v>
      </c>
      <c r="J673" s="317" t="s">
        <v>6428</v>
      </c>
      <c r="K673" s="642"/>
    </row>
    <row r="674" spans="1:11" s="247" customFormat="1" ht="31.5" x14ac:dyDescent="0.25">
      <c r="A674" s="287">
        <v>77</v>
      </c>
      <c r="B674" s="286" t="s">
        <v>6103</v>
      </c>
      <c r="C674" s="286" t="s">
        <v>5672</v>
      </c>
      <c r="D674" s="1058"/>
      <c r="E674" s="1058"/>
      <c r="F674" s="319">
        <v>1</v>
      </c>
      <c r="G674" s="615">
        <v>1</v>
      </c>
      <c r="H674" s="319">
        <v>1</v>
      </c>
      <c r="I674" s="316">
        <v>350</v>
      </c>
      <c r="J674" s="317" t="s">
        <v>6442</v>
      </c>
      <c r="K674" s="642"/>
    </row>
    <row r="675" spans="1:11" ht="31.5" x14ac:dyDescent="0.25">
      <c r="A675" s="287">
        <v>78</v>
      </c>
      <c r="B675" s="286" t="s">
        <v>4693</v>
      </c>
      <c r="C675" s="286" t="s">
        <v>5672</v>
      </c>
      <c r="D675" s="318">
        <v>31</v>
      </c>
      <c r="E675" s="835">
        <v>31</v>
      </c>
      <c r="F675" s="319">
        <v>1</v>
      </c>
      <c r="G675" s="615">
        <v>1</v>
      </c>
      <c r="H675" s="319">
        <v>1</v>
      </c>
      <c r="I675" s="316">
        <v>1200</v>
      </c>
      <c r="J675" s="317" t="s">
        <v>6430</v>
      </c>
      <c r="K675" s="642"/>
    </row>
    <row r="676" spans="1:11" ht="15.75" x14ac:dyDescent="0.25">
      <c r="A676" s="1052">
        <v>79</v>
      </c>
      <c r="B676" s="1054" t="s">
        <v>4694</v>
      </c>
      <c r="C676" s="1054" t="s">
        <v>5672</v>
      </c>
      <c r="D676" s="1064">
        <v>18</v>
      </c>
      <c r="E676" s="1064">
        <v>18</v>
      </c>
      <c r="F676" s="1003">
        <v>2</v>
      </c>
      <c r="G676" s="615">
        <v>1</v>
      </c>
      <c r="H676" s="319">
        <v>1</v>
      </c>
      <c r="I676" s="316">
        <v>980</v>
      </c>
      <c r="J676" s="1059" t="s">
        <v>6434</v>
      </c>
      <c r="K676" s="642"/>
    </row>
    <row r="677" spans="1:11" ht="15.75" x14ac:dyDescent="0.25">
      <c r="A677" s="1053"/>
      <c r="B677" s="1055"/>
      <c r="C677" s="1055"/>
      <c r="D677" s="1065"/>
      <c r="E677" s="1065"/>
      <c r="F677" s="1004"/>
      <c r="G677" s="615">
        <v>1</v>
      </c>
      <c r="H677" s="319">
        <v>1</v>
      </c>
      <c r="I677" s="316">
        <v>1000</v>
      </c>
      <c r="J677" s="1059"/>
      <c r="K677" s="642"/>
    </row>
    <row r="678" spans="1:11" ht="31.5" x14ac:dyDescent="0.25">
      <c r="A678" s="287">
        <v>80</v>
      </c>
      <c r="B678" s="286" t="s">
        <v>6104</v>
      </c>
      <c r="C678" s="286" t="s">
        <v>5672</v>
      </c>
      <c r="D678" s="318">
        <v>6</v>
      </c>
      <c r="E678" s="835">
        <v>6</v>
      </c>
      <c r="F678" s="319">
        <v>1</v>
      </c>
      <c r="G678" s="615">
        <v>1</v>
      </c>
      <c r="H678" s="319">
        <v>1</v>
      </c>
      <c r="I678" s="316">
        <v>800</v>
      </c>
      <c r="J678" s="317" t="s">
        <v>6428</v>
      </c>
      <c r="K678" s="642"/>
    </row>
    <row r="679" spans="1:11" s="69" customFormat="1" ht="31.5" x14ac:dyDescent="0.2">
      <c r="A679" s="287">
        <v>81</v>
      </c>
      <c r="B679" s="286" t="s">
        <v>6468</v>
      </c>
      <c r="C679" s="286" t="s">
        <v>5672</v>
      </c>
      <c r="D679" s="321">
        <v>7</v>
      </c>
      <c r="E679" s="838"/>
      <c r="F679" s="319">
        <v>1</v>
      </c>
      <c r="G679" s="615"/>
      <c r="H679" s="319">
        <v>1</v>
      </c>
      <c r="I679" s="316">
        <v>290</v>
      </c>
      <c r="J679" s="317" t="s">
        <v>6443</v>
      </c>
      <c r="K679" s="642"/>
    </row>
    <row r="680" spans="1:11" ht="31.5" x14ac:dyDescent="0.25">
      <c r="A680" s="287">
        <v>82</v>
      </c>
      <c r="B680" s="286" t="s">
        <v>6105</v>
      </c>
      <c r="C680" s="286" t="s">
        <v>5672</v>
      </c>
      <c r="D680" s="318">
        <v>3</v>
      </c>
      <c r="E680" s="835"/>
      <c r="F680" s="319">
        <v>1</v>
      </c>
      <c r="G680" s="615"/>
      <c r="H680" s="319">
        <v>1</v>
      </c>
      <c r="I680" s="316">
        <v>290</v>
      </c>
      <c r="J680" s="317" t="s">
        <v>6443</v>
      </c>
      <c r="K680" s="642"/>
    </row>
    <row r="681" spans="1:11" ht="15.75" x14ac:dyDescent="0.25">
      <c r="A681" s="304" t="s">
        <v>784</v>
      </c>
      <c r="B681" s="305" t="s">
        <v>861</v>
      </c>
      <c r="C681" s="305"/>
      <c r="D681" s="306"/>
      <c r="E681" s="307"/>
      <c r="F681" s="308"/>
      <c r="G681" s="309"/>
      <c r="H681" s="308"/>
      <c r="I681" s="310"/>
      <c r="J681" s="304"/>
      <c r="K681" s="642"/>
    </row>
    <row r="682" spans="1:11" s="69" customFormat="1" ht="31.5" x14ac:dyDescent="0.2">
      <c r="A682" s="287">
        <v>83</v>
      </c>
      <c r="B682" s="286" t="s">
        <v>4698</v>
      </c>
      <c r="C682" s="286" t="s">
        <v>5681</v>
      </c>
      <c r="D682" s="320" t="s">
        <v>6357</v>
      </c>
      <c r="E682" s="824" t="s">
        <v>6357</v>
      </c>
      <c r="F682" s="319">
        <v>2</v>
      </c>
      <c r="G682" s="615">
        <v>2</v>
      </c>
      <c r="H682" s="319">
        <v>2</v>
      </c>
      <c r="I682" s="316">
        <v>1900</v>
      </c>
      <c r="J682" s="317" t="s">
        <v>6440</v>
      </c>
      <c r="K682" s="642"/>
    </row>
    <row r="683" spans="1:11" ht="31.5" x14ac:dyDescent="0.25">
      <c r="A683" s="1052">
        <v>84</v>
      </c>
      <c r="B683" s="1040" t="s">
        <v>4699</v>
      </c>
      <c r="C683" s="1040" t="s">
        <v>5681</v>
      </c>
      <c r="D683" s="1071" t="s">
        <v>6358</v>
      </c>
      <c r="E683" s="1056" t="s">
        <v>6358</v>
      </c>
      <c r="F683" s="1042">
        <v>2</v>
      </c>
      <c r="G683" s="319">
        <v>1</v>
      </c>
      <c r="H683" s="319">
        <v>1</v>
      </c>
      <c r="I683" s="316">
        <v>980</v>
      </c>
      <c r="J683" s="317" t="s">
        <v>6429</v>
      </c>
      <c r="K683" s="642"/>
    </row>
    <row r="684" spans="1:11" ht="31.5" x14ac:dyDescent="0.25">
      <c r="A684" s="1053"/>
      <c r="B684" s="1041"/>
      <c r="C684" s="1041"/>
      <c r="D684" s="1072"/>
      <c r="E684" s="1058"/>
      <c r="F684" s="1043"/>
      <c r="G684" s="319">
        <v>1</v>
      </c>
      <c r="H684" s="319">
        <v>1</v>
      </c>
      <c r="I684" s="316">
        <v>2400</v>
      </c>
      <c r="J684" s="317" t="s">
        <v>6431</v>
      </c>
      <c r="K684" s="642"/>
    </row>
    <row r="685" spans="1:11" s="247" customFormat="1" ht="31.5" x14ac:dyDescent="0.25">
      <c r="A685" s="287">
        <v>85</v>
      </c>
      <c r="B685" s="286" t="s">
        <v>4700</v>
      </c>
      <c r="C685" s="286" t="s">
        <v>5681</v>
      </c>
      <c r="D685" s="320" t="s">
        <v>6359</v>
      </c>
      <c r="E685" s="824" t="s">
        <v>6359</v>
      </c>
      <c r="F685" s="319">
        <v>1</v>
      </c>
      <c r="G685" s="615">
        <v>1</v>
      </c>
      <c r="H685" s="319">
        <v>1</v>
      </c>
      <c r="I685" s="316">
        <v>700</v>
      </c>
      <c r="J685" s="317" t="s">
        <v>6430</v>
      </c>
      <c r="K685" s="642"/>
    </row>
    <row r="686" spans="1:11" s="69" customFormat="1" ht="15.75" x14ac:dyDescent="0.2">
      <c r="A686" s="304" t="s">
        <v>789</v>
      </c>
      <c r="B686" s="305" t="s">
        <v>209</v>
      </c>
      <c r="C686" s="305"/>
      <c r="D686" s="306"/>
      <c r="E686" s="307"/>
      <c r="F686" s="308"/>
      <c r="G686" s="309"/>
      <c r="H686" s="308"/>
      <c r="I686" s="310"/>
      <c r="J686" s="304"/>
      <c r="K686" s="642"/>
    </row>
    <row r="687" spans="1:11" ht="31.5" x14ac:dyDescent="0.25">
      <c r="A687" s="287">
        <v>86</v>
      </c>
      <c r="B687" s="286" t="s">
        <v>5682</v>
      </c>
      <c r="C687" s="286" t="s">
        <v>5683</v>
      </c>
      <c r="D687" s="320">
        <v>187.43</v>
      </c>
      <c r="E687" s="824">
        <v>187.43</v>
      </c>
      <c r="F687" s="319">
        <v>2</v>
      </c>
      <c r="G687" s="615">
        <v>2</v>
      </c>
      <c r="H687" s="319">
        <v>2</v>
      </c>
      <c r="I687" s="316">
        <v>2400</v>
      </c>
      <c r="J687" s="317" t="s">
        <v>6440</v>
      </c>
      <c r="K687" s="642"/>
    </row>
    <row r="688" spans="1:11" s="288" customFormat="1" ht="31.5" x14ac:dyDescent="0.2">
      <c r="A688" s="1052">
        <v>87</v>
      </c>
      <c r="B688" s="1040" t="s">
        <v>5684</v>
      </c>
      <c r="C688" s="1040" t="s">
        <v>5683</v>
      </c>
      <c r="D688" s="1071" t="s">
        <v>6360</v>
      </c>
      <c r="E688" s="1056" t="s">
        <v>6360</v>
      </c>
      <c r="F688" s="1042">
        <v>2</v>
      </c>
      <c r="G688" s="620">
        <v>1</v>
      </c>
      <c r="H688" s="620">
        <v>1</v>
      </c>
      <c r="I688" s="316">
        <v>980</v>
      </c>
      <c r="J688" s="317" t="s">
        <v>6429</v>
      </c>
      <c r="K688" s="642"/>
    </row>
    <row r="689" spans="1:11" s="247" customFormat="1" ht="31.5" x14ac:dyDescent="0.25">
      <c r="A689" s="1053"/>
      <c r="B689" s="1041"/>
      <c r="C689" s="1041"/>
      <c r="D689" s="1072"/>
      <c r="E689" s="1058"/>
      <c r="F689" s="1043"/>
      <c r="G689" s="621">
        <v>1</v>
      </c>
      <c r="H689" s="621">
        <v>1</v>
      </c>
      <c r="I689" s="316">
        <v>2400</v>
      </c>
      <c r="J689" s="317" t="s">
        <v>6431</v>
      </c>
      <c r="K689" s="642"/>
    </row>
    <row r="690" spans="1:11" s="69" customFormat="1" ht="31.5" x14ac:dyDescent="0.2">
      <c r="A690" s="1052">
        <v>88</v>
      </c>
      <c r="B690" s="1040" t="s">
        <v>4701</v>
      </c>
      <c r="C690" s="1040" t="s">
        <v>5683</v>
      </c>
      <c r="D690" s="1071" t="s">
        <v>6361</v>
      </c>
      <c r="E690" s="1056" t="s">
        <v>6361</v>
      </c>
      <c r="F690" s="1042">
        <v>2</v>
      </c>
      <c r="G690" s="620">
        <v>1</v>
      </c>
      <c r="H690" s="620">
        <v>1</v>
      </c>
      <c r="I690" s="316">
        <v>980</v>
      </c>
      <c r="J690" s="317" t="s">
        <v>6429</v>
      </c>
      <c r="K690" s="642"/>
    </row>
    <row r="691" spans="1:11" ht="31.5" x14ac:dyDescent="0.25">
      <c r="A691" s="1053"/>
      <c r="B691" s="1041"/>
      <c r="C691" s="1041"/>
      <c r="D691" s="1072"/>
      <c r="E691" s="1058"/>
      <c r="F691" s="1043"/>
      <c r="G691" s="621">
        <v>1</v>
      </c>
      <c r="H691" s="621">
        <v>1</v>
      </c>
      <c r="I691" s="316">
        <v>2400</v>
      </c>
      <c r="J691" s="317" t="s">
        <v>6431</v>
      </c>
      <c r="K691" s="642"/>
    </row>
    <row r="692" spans="1:11" s="69" customFormat="1" ht="31.5" x14ac:dyDescent="0.2">
      <c r="A692" s="287">
        <v>89</v>
      </c>
      <c r="B692" s="286" t="s">
        <v>5685</v>
      </c>
      <c r="C692" s="286" t="s">
        <v>5683</v>
      </c>
      <c r="D692" s="320">
        <v>23.27</v>
      </c>
      <c r="E692" s="824">
        <v>23.27</v>
      </c>
      <c r="F692" s="319">
        <v>1</v>
      </c>
      <c r="G692" s="615">
        <v>1</v>
      </c>
      <c r="H692" s="319">
        <v>1</v>
      </c>
      <c r="I692" s="316">
        <v>2400</v>
      </c>
      <c r="J692" s="317" t="s">
        <v>6431</v>
      </c>
      <c r="K692" s="642"/>
    </row>
    <row r="693" spans="1:11" ht="31.5" x14ac:dyDescent="0.25">
      <c r="A693" s="287">
        <v>90</v>
      </c>
      <c r="B693" s="286" t="s">
        <v>5686</v>
      </c>
      <c r="C693" s="286" t="s">
        <v>5683</v>
      </c>
      <c r="D693" s="320">
        <v>22</v>
      </c>
      <c r="E693" s="824">
        <v>22</v>
      </c>
      <c r="F693" s="319">
        <v>1</v>
      </c>
      <c r="G693" s="615">
        <v>1</v>
      </c>
      <c r="H693" s="319">
        <v>1</v>
      </c>
      <c r="I693" s="316">
        <v>1200</v>
      </c>
      <c r="J693" s="317" t="s">
        <v>6430</v>
      </c>
      <c r="K693" s="642"/>
    </row>
    <row r="694" spans="1:11" s="70" customFormat="1" ht="31.5" x14ac:dyDescent="0.25">
      <c r="A694" s="287">
        <v>91</v>
      </c>
      <c r="B694" s="286" t="s">
        <v>5687</v>
      </c>
      <c r="C694" s="286" t="s">
        <v>5683</v>
      </c>
      <c r="D694" s="320" t="s">
        <v>6362</v>
      </c>
      <c r="E694" s="824" t="s">
        <v>6362</v>
      </c>
      <c r="F694" s="319">
        <v>2</v>
      </c>
      <c r="G694" s="615">
        <v>2</v>
      </c>
      <c r="H694" s="319">
        <v>2</v>
      </c>
      <c r="I694" s="316">
        <v>2400</v>
      </c>
      <c r="J694" s="317" t="s">
        <v>6440</v>
      </c>
      <c r="K694" s="642"/>
    </row>
    <row r="695" spans="1:11" s="69" customFormat="1" ht="15.75" x14ac:dyDescent="0.2">
      <c r="A695" s="304" t="s">
        <v>790</v>
      </c>
      <c r="B695" s="305" t="s">
        <v>913</v>
      </c>
      <c r="C695" s="305"/>
      <c r="D695" s="306"/>
      <c r="E695" s="307"/>
      <c r="F695" s="308"/>
      <c r="G695" s="309"/>
      <c r="H695" s="308"/>
      <c r="I695" s="310"/>
      <c r="J695" s="304"/>
      <c r="K695" s="642"/>
    </row>
    <row r="696" spans="1:11" s="247" customFormat="1" ht="31.5" x14ac:dyDescent="0.25">
      <c r="A696" s="1052">
        <v>92</v>
      </c>
      <c r="B696" s="1040" t="s">
        <v>5658</v>
      </c>
      <c r="C696" s="1040" t="s">
        <v>5659</v>
      </c>
      <c r="D696" s="1071" t="s">
        <v>6354</v>
      </c>
      <c r="E696" s="1056" t="s">
        <v>6354</v>
      </c>
      <c r="F696" s="1042">
        <v>2</v>
      </c>
      <c r="G696" s="319">
        <v>1</v>
      </c>
      <c r="H696" s="319">
        <v>1</v>
      </c>
      <c r="I696" s="316">
        <v>1000</v>
      </c>
      <c r="J696" s="618" t="s">
        <v>6429</v>
      </c>
      <c r="K696" s="642"/>
    </row>
    <row r="697" spans="1:11" s="247" customFormat="1" ht="31.5" x14ac:dyDescent="0.25">
      <c r="A697" s="1053"/>
      <c r="B697" s="1041"/>
      <c r="C697" s="1041"/>
      <c r="D697" s="1072"/>
      <c r="E697" s="1058"/>
      <c r="F697" s="1043"/>
      <c r="G697" s="319">
        <v>1</v>
      </c>
      <c r="H697" s="319">
        <v>1</v>
      </c>
      <c r="I697" s="316">
        <v>1900</v>
      </c>
      <c r="J697" s="618" t="s">
        <v>6431</v>
      </c>
      <c r="K697" s="642"/>
    </row>
    <row r="698" spans="1:11" ht="47.25" x14ac:dyDescent="0.25">
      <c r="A698" s="287">
        <v>93</v>
      </c>
      <c r="B698" s="286" t="s">
        <v>4680</v>
      </c>
      <c r="C698" s="286" t="s">
        <v>5660</v>
      </c>
      <c r="D698" s="318">
        <v>35.9</v>
      </c>
      <c r="E698" s="835"/>
      <c r="F698" s="319">
        <v>1</v>
      </c>
      <c r="G698" s="615"/>
      <c r="H698" s="319">
        <v>1</v>
      </c>
      <c r="I698" s="316">
        <v>700</v>
      </c>
      <c r="J698" s="618" t="s">
        <v>6430</v>
      </c>
      <c r="K698" s="642"/>
    </row>
    <row r="699" spans="1:11" s="69" customFormat="1" ht="47.25" x14ac:dyDescent="0.2">
      <c r="A699" s="287">
        <v>94</v>
      </c>
      <c r="B699" s="286" t="s">
        <v>5661</v>
      </c>
      <c r="C699" s="286" t="s">
        <v>5662</v>
      </c>
      <c r="D699" s="318">
        <v>27.08</v>
      </c>
      <c r="E699" s="835">
        <v>27.08</v>
      </c>
      <c r="F699" s="319">
        <v>1</v>
      </c>
      <c r="G699" s="615">
        <v>1</v>
      </c>
      <c r="H699" s="319">
        <v>1</v>
      </c>
      <c r="I699" s="316">
        <v>1200</v>
      </c>
      <c r="J699" s="618" t="s">
        <v>6430</v>
      </c>
      <c r="K699" s="642"/>
    </row>
    <row r="700" spans="1:11" s="70" customFormat="1" ht="15.75" x14ac:dyDescent="0.25">
      <c r="A700" s="302" t="s">
        <v>5342</v>
      </c>
      <c r="B700" s="191" t="s">
        <v>6981</v>
      </c>
      <c r="C700" s="334"/>
      <c r="D700" s="335"/>
      <c r="E700" s="336"/>
      <c r="F700" s="337"/>
      <c r="G700" s="295"/>
      <c r="H700" s="337"/>
      <c r="I700" s="338"/>
      <c r="J700" s="333"/>
      <c r="K700" s="644"/>
    </row>
    <row r="701" spans="1:11" s="69" customFormat="1" ht="15.75" x14ac:dyDescent="0.2">
      <c r="A701" s="61" t="s">
        <v>3</v>
      </c>
      <c r="B701" s="300" t="s">
        <v>13</v>
      </c>
      <c r="C701" s="286"/>
      <c r="D701" s="306"/>
      <c r="E701" s="307"/>
      <c r="F701" s="308"/>
      <c r="G701" s="309"/>
      <c r="H701" s="308"/>
      <c r="I701" s="309"/>
      <c r="J701" s="61"/>
      <c r="K701" s="640"/>
    </row>
    <row r="702" spans="1:11" ht="31.5" x14ac:dyDescent="0.25">
      <c r="A702" s="1062">
        <v>95</v>
      </c>
      <c r="B702" s="1149" t="s">
        <v>4652</v>
      </c>
      <c r="C702" s="1149" t="s">
        <v>5718</v>
      </c>
      <c r="D702" s="1066"/>
      <c r="E702" s="1064">
        <v>188.3</v>
      </c>
      <c r="F702" s="1042">
        <v>4</v>
      </c>
      <c r="G702" s="615">
        <v>2</v>
      </c>
      <c r="H702" s="1042"/>
      <c r="I702" s="615">
        <v>2400</v>
      </c>
      <c r="J702" s="613" t="s">
        <v>6440</v>
      </c>
      <c r="K702" s="640"/>
    </row>
    <row r="703" spans="1:11" s="247" customFormat="1" ht="31.5" x14ac:dyDescent="0.25">
      <c r="A703" s="1148"/>
      <c r="B703" s="1150"/>
      <c r="C703" s="1150"/>
      <c r="D703" s="1067"/>
      <c r="E703" s="1065"/>
      <c r="F703" s="1043"/>
      <c r="G703" s="615">
        <v>2</v>
      </c>
      <c r="H703" s="1043"/>
      <c r="I703" s="615">
        <v>1000</v>
      </c>
      <c r="J703" s="613" t="s">
        <v>6434</v>
      </c>
      <c r="K703" s="640"/>
    </row>
    <row r="704" spans="1:11" s="247" customFormat="1" ht="31.5" x14ac:dyDescent="0.25">
      <c r="A704" s="612">
        <v>96</v>
      </c>
      <c r="B704" s="263" t="s">
        <v>4653</v>
      </c>
      <c r="C704" s="263" t="s">
        <v>5719</v>
      </c>
      <c r="D704" s="318">
        <v>5</v>
      </c>
      <c r="E704" s="835">
        <v>5</v>
      </c>
      <c r="F704" s="319">
        <v>1</v>
      </c>
      <c r="G704" s="615">
        <v>1</v>
      </c>
      <c r="H704" s="319">
        <v>1</v>
      </c>
      <c r="I704" s="615">
        <v>1000</v>
      </c>
      <c r="J704" s="613" t="s">
        <v>6429</v>
      </c>
      <c r="K704" s="643"/>
    </row>
    <row r="705" spans="1:12" s="288" customFormat="1" ht="31.5" x14ac:dyDescent="0.2">
      <c r="A705" s="617">
        <v>97</v>
      </c>
      <c r="B705" s="631" t="s">
        <v>6106</v>
      </c>
      <c r="C705" s="263" t="s">
        <v>5719</v>
      </c>
      <c r="D705" s="629">
        <v>41</v>
      </c>
      <c r="E705" s="826"/>
      <c r="F705" s="621">
        <v>1</v>
      </c>
      <c r="G705" s="615"/>
      <c r="H705" s="621">
        <v>1</v>
      </c>
      <c r="I705" s="615">
        <v>1000</v>
      </c>
      <c r="J705" s="613" t="s">
        <v>6429</v>
      </c>
      <c r="K705" s="640"/>
    </row>
    <row r="706" spans="1:12" s="247" customFormat="1" ht="31.5" x14ac:dyDescent="0.25">
      <c r="A706" s="612">
        <v>98</v>
      </c>
      <c r="B706" s="631" t="s">
        <v>6107</v>
      </c>
      <c r="C706" s="263" t="s">
        <v>5719</v>
      </c>
      <c r="D706" s="318"/>
      <c r="E706" s="835">
        <v>40</v>
      </c>
      <c r="F706" s="319">
        <v>1</v>
      </c>
      <c r="G706" s="615">
        <v>1</v>
      </c>
      <c r="H706" s="319"/>
      <c r="I706" s="615">
        <v>1000</v>
      </c>
      <c r="J706" s="613" t="s">
        <v>6429</v>
      </c>
      <c r="K706" s="643"/>
    </row>
    <row r="707" spans="1:12" s="247" customFormat="1" ht="15.75" x14ac:dyDescent="0.25">
      <c r="A707" s="61" t="s">
        <v>7</v>
      </c>
      <c r="B707" s="300" t="s">
        <v>7015</v>
      </c>
      <c r="C707" s="300"/>
      <c r="D707" s="306"/>
      <c r="E707" s="307"/>
      <c r="F707" s="308"/>
      <c r="G707" s="309"/>
      <c r="H707" s="308"/>
      <c r="I707" s="309"/>
      <c r="J707" s="61"/>
      <c r="K707" s="640"/>
    </row>
    <row r="708" spans="1:12" s="247" customFormat="1" ht="31.5" x14ac:dyDescent="0.25">
      <c r="A708" s="612">
        <v>99</v>
      </c>
      <c r="B708" s="263" t="s">
        <v>4650</v>
      </c>
      <c r="C708" s="263" t="s">
        <v>5720</v>
      </c>
      <c r="D708" s="320" t="s">
        <v>6367</v>
      </c>
      <c r="E708" s="835"/>
      <c r="F708" s="319">
        <v>1</v>
      </c>
      <c r="G708" s="615"/>
      <c r="H708" s="319">
        <v>1</v>
      </c>
      <c r="I708" s="615">
        <v>1000</v>
      </c>
      <c r="J708" s="613" t="s">
        <v>6429</v>
      </c>
      <c r="K708" s="640"/>
    </row>
    <row r="709" spans="1:12" s="69" customFormat="1" ht="31.5" x14ac:dyDescent="0.2">
      <c r="A709" s="612">
        <v>100</v>
      </c>
      <c r="B709" s="263" t="s">
        <v>4651</v>
      </c>
      <c r="C709" s="263" t="s">
        <v>5721</v>
      </c>
      <c r="D709" s="318"/>
      <c r="E709" s="835">
        <v>107</v>
      </c>
      <c r="F709" s="319">
        <v>1</v>
      </c>
      <c r="G709" s="615">
        <v>1</v>
      </c>
      <c r="H709" s="319"/>
      <c r="I709" s="615">
        <v>2400</v>
      </c>
      <c r="J709" s="613" t="s">
        <v>6431</v>
      </c>
      <c r="K709" s="640"/>
    </row>
    <row r="710" spans="1:12" s="247" customFormat="1" ht="15.75" x14ac:dyDescent="0.25">
      <c r="A710" s="61" t="s">
        <v>51</v>
      </c>
      <c r="B710" s="300" t="s">
        <v>7016</v>
      </c>
      <c r="C710" s="300"/>
      <c r="D710" s="306"/>
      <c r="E710" s="307"/>
      <c r="F710" s="308"/>
      <c r="G710" s="309"/>
      <c r="H710" s="308"/>
      <c r="I710" s="309"/>
      <c r="J710" s="61"/>
      <c r="K710" s="640"/>
    </row>
    <row r="711" spans="1:12" ht="47.25" x14ac:dyDescent="0.25">
      <c r="A711" s="612">
        <v>101</v>
      </c>
      <c r="B711" s="263" t="s">
        <v>4676</v>
      </c>
      <c r="C711" s="263" t="s">
        <v>5722</v>
      </c>
      <c r="D711" s="320" t="s">
        <v>6368</v>
      </c>
      <c r="E711" s="824" t="s">
        <v>6368</v>
      </c>
      <c r="F711" s="319">
        <v>1</v>
      </c>
      <c r="G711" s="615">
        <v>1</v>
      </c>
      <c r="H711" s="319">
        <v>1</v>
      </c>
      <c r="I711" s="615">
        <v>980</v>
      </c>
      <c r="J711" s="613" t="s">
        <v>6429</v>
      </c>
      <c r="K711" s="640"/>
    </row>
    <row r="712" spans="1:12" s="247" customFormat="1" ht="15.75" customHeight="1" x14ac:dyDescent="0.25">
      <c r="A712" s="612">
        <v>102</v>
      </c>
      <c r="B712" s="263" t="s">
        <v>5723</v>
      </c>
      <c r="C712" s="263" t="s">
        <v>5722</v>
      </c>
      <c r="D712" s="318"/>
      <c r="E712" s="835">
        <v>57</v>
      </c>
      <c r="F712" s="319">
        <v>1</v>
      </c>
      <c r="G712" s="615">
        <v>1</v>
      </c>
      <c r="H712" s="319"/>
      <c r="I712" s="615">
        <v>1200</v>
      </c>
      <c r="J712" s="613" t="s">
        <v>6429</v>
      </c>
      <c r="K712" s="640"/>
    </row>
    <row r="713" spans="1:12" s="247" customFormat="1" ht="31.5" x14ac:dyDescent="0.25">
      <c r="A713" s="612">
        <v>103</v>
      </c>
      <c r="B713" s="263" t="s">
        <v>4662</v>
      </c>
      <c r="C713" s="263" t="s">
        <v>5724</v>
      </c>
      <c r="D713" s="320">
        <v>23</v>
      </c>
      <c r="E713" s="835"/>
      <c r="F713" s="319">
        <v>1</v>
      </c>
      <c r="G713" s="615"/>
      <c r="H713" s="319">
        <v>1</v>
      </c>
      <c r="I713" s="615">
        <v>800</v>
      </c>
      <c r="J713" s="613" t="s">
        <v>6444</v>
      </c>
      <c r="K713" s="640"/>
    </row>
    <row r="714" spans="1:12" s="247" customFormat="1" ht="15.75" x14ac:dyDescent="0.25">
      <c r="A714" s="61" t="s">
        <v>114</v>
      </c>
      <c r="B714" s="300" t="s">
        <v>7017</v>
      </c>
      <c r="C714" s="300"/>
      <c r="D714" s="306"/>
      <c r="E714" s="307"/>
      <c r="F714" s="308"/>
      <c r="G714" s="309"/>
      <c r="H714" s="308"/>
      <c r="I714" s="309"/>
      <c r="J714" s="61"/>
      <c r="K714" s="640"/>
    </row>
    <row r="715" spans="1:12" s="247" customFormat="1" ht="31.5" x14ac:dyDescent="0.25">
      <c r="A715" s="1062">
        <v>104</v>
      </c>
      <c r="B715" s="1149" t="s">
        <v>5725</v>
      </c>
      <c r="C715" s="1149" t="s">
        <v>5726</v>
      </c>
      <c r="D715" s="1071">
        <v>104.64</v>
      </c>
      <c r="E715" s="1056">
        <v>104.64</v>
      </c>
      <c r="F715" s="1042">
        <v>4</v>
      </c>
      <c r="G715" s="295">
        <v>3</v>
      </c>
      <c r="H715" s="337">
        <v>3</v>
      </c>
      <c r="I715" s="615">
        <v>900</v>
      </c>
      <c r="J715" s="613" t="s">
        <v>6445</v>
      </c>
      <c r="K715" s="640"/>
      <c r="L715" s="247" t="s">
        <v>7592</v>
      </c>
    </row>
    <row r="716" spans="1:12" s="265" customFormat="1" ht="31.5" x14ac:dyDescent="0.25">
      <c r="A716" s="1148"/>
      <c r="B716" s="1150"/>
      <c r="C716" s="1150"/>
      <c r="D716" s="1072"/>
      <c r="E716" s="1058"/>
      <c r="F716" s="1043"/>
      <c r="G716" s="295">
        <v>1</v>
      </c>
      <c r="H716" s="337">
        <v>1</v>
      </c>
      <c r="I716" s="615">
        <v>1000</v>
      </c>
      <c r="J716" s="613" t="s">
        <v>6429</v>
      </c>
      <c r="K716" s="640"/>
    </row>
    <row r="717" spans="1:12" s="242" customFormat="1" ht="47.25" x14ac:dyDescent="0.2">
      <c r="A717" s="612">
        <v>105</v>
      </c>
      <c r="B717" s="263" t="s">
        <v>708</v>
      </c>
      <c r="C717" s="263" t="s">
        <v>5727</v>
      </c>
      <c r="D717" s="320"/>
      <c r="E717" s="824" t="s">
        <v>6369</v>
      </c>
      <c r="F717" s="319">
        <v>1</v>
      </c>
      <c r="G717" s="615">
        <v>1</v>
      </c>
      <c r="H717" s="319"/>
      <c r="I717" s="615">
        <v>2400</v>
      </c>
      <c r="J717" s="613" t="s">
        <v>6431</v>
      </c>
      <c r="K717" s="640"/>
    </row>
    <row r="718" spans="1:12" s="69" customFormat="1" ht="15.75" x14ac:dyDescent="0.2">
      <c r="A718" s="61" t="s">
        <v>94</v>
      </c>
      <c r="B718" s="300" t="s">
        <v>7018</v>
      </c>
      <c r="C718" s="300"/>
      <c r="D718" s="306"/>
      <c r="E718" s="307"/>
      <c r="F718" s="308"/>
      <c r="G718" s="309"/>
      <c r="H718" s="308"/>
      <c r="I718" s="309"/>
      <c r="J718" s="61"/>
      <c r="K718" s="640"/>
    </row>
    <row r="719" spans="1:12" s="69" customFormat="1" ht="31.5" x14ac:dyDescent="0.2">
      <c r="A719" s="612">
        <v>106</v>
      </c>
      <c r="B719" s="263" t="s">
        <v>4663</v>
      </c>
      <c r="C719" s="263" t="s">
        <v>5728</v>
      </c>
      <c r="D719" s="294">
        <v>45</v>
      </c>
      <c r="E719" s="838">
        <v>45</v>
      </c>
      <c r="F719" s="319">
        <v>2</v>
      </c>
      <c r="G719" s="615">
        <v>2</v>
      </c>
      <c r="H719" s="319">
        <v>2</v>
      </c>
      <c r="I719" s="615">
        <v>800</v>
      </c>
      <c r="J719" s="613" t="s">
        <v>6446</v>
      </c>
      <c r="K719" s="640"/>
    </row>
    <row r="720" spans="1:12" ht="31.5" x14ac:dyDescent="0.25">
      <c r="A720" s="822">
        <v>107</v>
      </c>
      <c r="B720" s="263" t="s">
        <v>4664</v>
      </c>
      <c r="C720" s="263" t="s">
        <v>5728</v>
      </c>
      <c r="D720" s="318">
        <v>10</v>
      </c>
      <c r="E720" s="835"/>
      <c r="F720" s="319">
        <v>2</v>
      </c>
      <c r="G720" s="825"/>
      <c r="H720" s="319">
        <v>2</v>
      </c>
      <c r="I720" s="825">
        <v>540</v>
      </c>
      <c r="J720" s="317" t="s">
        <v>6447</v>
      </c>
      <c r="K720" s="13"/>
    </row>
    <row r="721" spans="1:11" ht="31.5" x14ac:dyDescent="0.25">
      <c r="A721" s="612">
        <v>108</v>
      </c>
      <c r="B721" s="263" t="s">
        <v>4665</v>
      </c>
      <c r="C721" s="263" t="s">
        <v>5729</v>
      </c>
      <c r="D721" s="294">
        <v>26</v>
      </c>
      <c r="E721" s="838"/>
      <c r="F721" s="319">
        <v>1</v>
      </c>
      <c r="G721" s="615"/>
      <c r="H721" s="319">
        <v>1</v>
      </c>
      <c r="I721" s="612" t="s">
        <v>6447</v>
      </c>
      <c r="J721" s="613" t="s">
        <v>6447</v>
      </c>
      <c r="K721" s="640"/>
    </row>
    <row r="722" spans="1:11" s="247" customFormat="1" ht="31.5" x14ac:dyDescent="0.25">
      <c r="A722" s="612">
        <v>109</v>
      </c>
      <c r="B722" s="263" t="s">
        <v>4666</v>
      </c>
      <c r="C722" s="263" t="s">
        <v>5729</v>
      </c>
      <c r="D722" s="294">
        <v>40</v>
      </c>
      <c r="E722" s="838">
        <v>40</v>
      </c>
      <c r="F722" s="319">
        <v>1</v>
      </c>
      <c r="G722" s="615">
        <v>1</v>
      </c>
      <c r="H722" s="319">
        <v>1</v>
      </c>
      <c r="I722" s="615">
        <v>1120</v>
      </c>
      <c r="J722" s="613" t="s">
        <v>6429</v>
      </c>
      <c r="K722" s="640"/>
    </row>
    <row r="723" spans="1:11" s="247" customFormat="1" ht="31.5" x14ac:dyDescent="0.25">
      <c r="A723" s="612">
        <v>110</v>
      </c>
      <c r="B723" s="263" t="s">
        <v>5730</v>
      </c>
      <c r="C723" s="263" t="s">
        <v>5731</v>
      </c>
      <c r="D723" s="294">
        <v>30</v>
      </c>
      <c r="E723" s="838">
        <v>30</v>
      </c>
      <c r="F723" s="319">
        <v>1</v>
      </c>
      <c r="G723" s="615">
        <v>1</v>
      </c>
      <c r="H723" s="319">
        <v>1</v>
      </c>
      <c r="I723" s="612" t="s">
        <v>6447</v>
      </c>
      <c r="J723" s="613" t="s">
        <v>6447</v>
      </c>
      <c r="K723" s="640"/>
    </row>
    <row r="724" spans="1:11" s="289" customFormat="1" ht="31.5" x14ac:dyDescent="0.25">
      <c r="A724" s="822">
        <v>111</v>
      </c>
      <c r="B724" s="263" t="s">
        <v>4667</v>
      </c>
      <c r="C724" s="263" t="s">
        <v>5733</v>
      </c>
      <c r="D724" s="318">
        <v>15</v>
      </c>
      <c r="E724" s="835"/>
      <c r="F724" s="319">
        <v>1</v>
      </c>
      <c r="G724" s="825"/>
      <c r="H724" s="319">
        <v>1</v>
      </c>
      <c r="I724" s="825">
        <v>1000</v>
      </c>
      <c r="J724" s="317" t="s">
        <v>6447</v>
      </c>
      <c r="K724" s="13"/>
    </row>
    <row r="725" spans="1:11" s="289" customFormat="1" ht="31.5" x14ac:dyDescent="0.25">
      <c r="A725" s="612">
        <v>112</v>
      </c>
      <c r="B725" s="263" t="s">
        <v>4668</v>
      </c>
      <c r="C725" s="263" t="s">
        <v>5732</v>
      </c>
      <c r="D725" s="294">
        <v>18</v>
      </c>
      <c r="E725" s="838">
        <v>18</v>
      </c>
      <c r="F725" s="319">
        <v>1</v>
      </c>
      <c r="G725" s="615">
        <v>1</v>
      </c>
      <c r="H725" s="319">
        <v>1</v>
      </c>
      <c r="I725" s="612" t="s">
        <v>6447</v>
      </c>
      <c r="J725" s="613" t="s">
        <v>6447</v>
      </c>
      <c r="K725" s="640"/>
    </row>
    <row r="726" spans="1:11" ht="15.75" x14ac:dyDescent="0.25">
      <c r="A726" s="61" t="s">
        <v>203</v>
      </c>
      <c r="B726" s="300" t="s">
        <v>7019</v>
      </c>
      <c r="C726" s="300"/>
      <c r="D726" s="306"/>
      <c r="E726" s="307"/>
      <c r="F726" s="308"/>
      <c r="G726" s="309"/>
      <c r="H726" s="308"/>
      <c r="I726" s="309"/>
      <c r="J726" s="61"/>
      <c r="K726" s="640"/>
    </row>
    <row r="727" spans="1:11" s="242" customFormat="1" ht="31.5" x14ac:dyDescent="0.2">
      <c r="A727" s="612">
        <v>113</v>
      </c>
      <c r="B727" s="263" t="s">
        <v>4671</v>
      </c>
      <c r="C727" s="263" t="s">
        <v>5734</v>
      </c>
      <c r="D727" s="294">
        <v>18</v>
      </c>
      <c r="E727" s="835"/>
      <c r="F727" s="319">
        <v>1</v>
      </c>
      <c r="G727" s="615"/>
      <c r="H727" s="319">
        <v>1</v>
      </c>
      <c r="I727" s="615">
        <v>380</v>
      </c>
      <c r="J727" s="613" t="s">
        <v>6447</v>
      </c>
      <c r="K727" s="640"/>
    </row>
    <row r="728" spans="1:11" s="242" customFormat="1" ht="31.5" customHeight="1" x14ac:dyDescent="0.2">
      <c r="A728" s="612">
        <v>114</v>
      </c>
      <c r="B728" s="263" t="s">
        <v>4672</v>
      </c>
      <c r="C728" s="263" t="s">
        <v>5735</v>
      </c>
      <c r="D728" s="294">
        <v>15</v>
      </c>
      <c r="E728" s="835"/>
      <c r="F728" s="319">
        <v>1</v>
      </c>
      <c r="G728" s="615"/>
      <c r="H728" s="319">
        <v>1</v>
      </c>
      <c r="I728" s="615">
        <v>200</v>
      </c>
      <c r="J728" s="613" t="s">
        <v>6448</v>
      </c>
      <c r="K728" s="640"/>
    </row>
    <row r="729" spans="1:11" s="242" customFormat="1" ht="15.75" x14ac:dyDescent="0.25">
      <c r="A729" s="61" t="s">
        <v>777</v>
      </c>
      <c r="B729" s="300" t="s">
        <v>14</v>
      </c>
      <c r="C729" s="300"/>
      <c r="D729" s="306"/>
      <c r="E729" s="307"/>
      <c r="F729" s="308"/>
      <c r="G729" s="309"/>
      <c r="H729" s="308"/>
      <c r="I729" s="309"/>
      <c r="J729" s="61"/>
      <c r="K729" s="641"/>
    </row>
    <row r="730" spans="1:11" s="242" customFormat="1" ht="47.25" x14ac:dyDescent="0.2">
      <c r="A730" s="612">
        <v>115</v>
      </c>
      <c r="B730" s="263" t="s">
        <v>4660</v>
      </c>
      <c r="C730" s="263" t="s">
        <v>5736</v>
      </c>
      <c r="D730" s="614" t="s">
        <v>6370</v>
      </c>
      <c r="E730" s="824"/>
      <c r="F730" s="319">
        <v>1</v>
      </c>
      <c r="G730" s="615"/>
      <c r="H730" s="319">
        <v>1</v>
      </c>
      <c r="I730" s="615">
        <v>800</v>
      </c>
      <c r="J730" s="613" t="s">
        <v>6429</v>
      </c>
      <c r="K730" s="640"/>
    </row>
    <row r="731" spans="1:11" s="242" customFormat="1" ht="47.25" x14ac:dyDescent="0.2">
      <c r="A731" s="612">
        <v>116</v>
      </c>
      <c r="B731" s="263" t="s">
        <v>4661</v>
      </c>
      <c r="C731" s="263" t="s">
        <v>5737</v>
      </c>
      <c r="D731" s="614" t="s">
        <v>6371</v>
      </c>
      <c r="E731" s="824" t="s">
        <v>6371</v>
      </c>
      <c r="F731" s="319">
        <v>1</v>
      </c>
      <c r="G731" s="615">
        <v>1</v>
      </c>
      <c r="H731" s="319">
        <v>1</v>
      </c>
      <c r="I731" s="615">
        <v>800</v>
      </c>
      <c r="J731" s="613" t="s">
        <v>6429</v>
      </c>
      <c r="K731" s="640"/>
    </row>
    <row r="732" spans="1:11" s="242" customFormat="1" ht="47.25" customHeight="1" x14ac:dyDescent="0.2">
      <c r="A732" s="1062">
        <v>117</v>
      </c>
      <c r="B732" s="1005" t="s">
        <v>6372</v>
      </c>
      <c r="C732" s="1062" t="s">
        <v>6373</v>
      </c>
      <c r="D732" s="1151">
        <v>125</v>
      </c>
      <c r="E732" s="1151">
        <v>125</v>
      </c>
      <c r="F732" s="1003">
        <v>2</v>
      </c>
      <c r="G732" s="1003">
        <v>2</v>
      </c>
      <c r="H732" s="1003">
        <v>1</v>
      </c>
      <c r="I732" s="1003" t="s">
        <v>7600</v>
      </c>
      <c r="J732" s="1005" t="s">
        <v>6429</v>
      </c>
      <c r="K732" s="1007"/>
    </row>
    <row r="733" spans="1:11" s="242" customFormat="1" ht="15.75" customHeight="1" x14ac:dyDescent="0.2">
      <c r="A733" s="1148"/>
      <c r="B733" s="1006"/>
      <c r="C733" s="1148"/>
      <c r="D733" s="1152"/>
      <c r="E733" s="1152"/>
      <c r="F733" s="1004"/>
      <c r="G733" s="1004"/>
      <c r="H733" s="1004"/>
      <c r="I733" s="1004"/>
      <c r="J733" s="1006"/>
      <c r="K733" s="1008"/>
    </row>
    <row r="734" spans="1:11" s="242" customFormat="1" ht="15.75" x14ac:dyDescent="0.2">
      <c r="A734" s="61" t="s">
        <v>789</v>
      </c>
      <c r="B734" s="300" t="s">
        <v>7020</v>
      </c>
      <c r="C734" s="300"/>
      <c r="D734" s="306"/>
      <c r="E734" s="307"/>
      <c r="F734" s="951"/>
      <c r="G734" s="309"/>
      <c r="H734" s="308"/>
      <c r="I734" s="309"/>
      <c r="J734" s="61"/>
      <c r="K734" s="640"/>
    </row>
    <row r="735" spans="1:11" s="242" customFormat="1" ht="31.5" x14ac:dyDescent="0.2">
      <c r="A735" s="612">
        <v>118</v>
      </c>
      <c r="B735" s="263" t="s">
        <v>5741</v>
      </c>
      <c r="C735" s="263" t="s">
        <v>5742</v>
      </c>
      <c r="D735" s="318">
        <v>22.8</v>
      </c>
      <c r="E735" s="835"/>
      <c r="F735" s="319">
        <v>1</v>
      </c>
      <c r="G735" s="615"/>
      <c r="H735" s="319">
        <v>1</v>
      </c>
      <c r="I735" s="615">
        <v>1120</v>
      </c>
      <c r="J735" s="613" t="s">
        <v>6429</v>
      </c>
      <c r="K735" s="640"/>
    </row>
    <row r="736" spans="1:11" s="242" customFormat="1" ht="15.75" x14ac:dyDescent="0.2">
      <c r="A736" s="61" t="s">
        <v>780</v>
      </c>
      <c r="B736" s="300" t="s">
        <v>7021</v>
      </c>
      <c r="C736" s="300"/>
      <c r="D736" s="306"/>
      <c r="E736" s="307"/>
      <c r="F736" s="308"/>
      <c r="G736" s="309"/>
      <c r="H736" s="308"/>
      <c r="I736" s="309"/>
      <c r="J736" s="61"/>
      <c r="K736" s="640"/>
    </row>
    <row r="737" spans="1:11" s="242" customFormat="1" ht="31.5" x14ac:dyDescent="0.2">
      <c r="A737" s="612">
        <v>119</v>
      </c>
      <c r="B737" s="263" t="s">
        <v>5743</v>
      </c>
      <c r="C737" s="263" t="s">
        <v>5744</v>
      </c>
      <c r="D737" s="318">
        <v>10</v>
      </c>
      <c r="E737" s="835"/>
      <c r="F737" s="319">
        <v>1</v>
      </c>
      <c r="G737" s="615"/>
      <c r="H737" s="319">
        <v>1</v>
      </c>
      <c r="I737" s="615">
        <v>800</v>
      </c>
      <c r="J737" s="613" t="s">
        <v>6429</v>
      </c>
      <c r="K737" s="640"/>
    </row>
    <row r="738" spans="1:11" ht="15.75" x14ac:dyDescent="0.25">
      <c r="A738" s="61" t="s">
        <v>780</v>
      </c>
      <c r="B738" s="300" t="s">
        <v>7022</v>
      </c>
      <c r="C738" s="300"/>
      <c r="D738" s="306"/>
      <c r="E738" s="307"/>
      <c r="F738" s="308"/>
      <c r="G738" s="309"/>
      <c r="H738" s="308"/>
      <c r="I738" s="309"/>
      <c r="J738" s="61"/>
      <c r="K738" s="640"/>
    </row>
    <row r="739" spans="1:11" s="289" customFormat="1" ht="47.25" x14ac:dyDescent="0.25">
      <c r="A739" s="612">
        <v>120</v>
      </c>
      <c r="B739" s="263" t="s">
        <v>4670</v>
      </c>
      <c r="C739" s="263" t="s">
        <v>5745</v>
      </c>
      <c r="D739" s="318">
        <v>19</v>
      </c>
      <c r="E739" s="835"/>
      <c r="F739" s="319">
        <v>1</v>
      </c>
      <c r="G739" s="615"/>
      <c r="H739" s="319">
        <v>1</v>
      </c>
      <c r="I739" s="615">
        <v>800</v>
      </c>
      <c r="J739" s="613" t="s">
        <v>6428</v>
      </c>
      <c r="K739" s="640"/>
    </row>
    <row r="740" spans="1:11" s="69" customFormat="1" ht="15.75" x14ac:dyDescent="0.2">
      <c r="A740" s="61" t="s">
        <v>781</v>
      </c>
      <c r="B740" s="300" t="s">
        <v>205</v>
      </c>
      <c r="C740" s="300"/>
      <c r="D740" s="306"/>
      <c r="E740" s="307"/>
      <c r="F740" s="308"/>
      <c r="G740" s="309"/>
      <c r="H740" s="308"/>
      <c r="I740" s="309"/>
      <c r="J740" s="61"/>
      <c r="K740" s="640"/>
    </row>
    <row r="741" spans="1:11" ht="31.5" x14ac:dyDescent="0.25">
      <c r="A741" s="612">
        <v>121</v>
      </c>
      <c r="B741" s="263" t="s">
        <v>4659</v>
      </c>
      <c r="C741" s="263" t="s">
        <v>5746</v>
      </c>
      <c r="D741" s="320" t="s">
        <v>6374</v>
      </c>
      <c r="E741" s="835"/>
      <c r="F741" s="319">
        <v>1</v>
      </c>
      <c r="G741" s="615"/>
      <c r="H741" s="319">
        <v>1</v>
      </c>
      <c r="I741" s="615">
        <v>700</v>
      </c>
      <c r="J741" s="613" t="s">
        <v>6430</v>
      </c>
      <c r="K741" s="640"/>
    </row>
    <row r="742" spans="1:11" ht="31.5" x14ac:dyDescent="0.25">
      <c r="A742" s="612">
        <v>122</v>
      </c>
      <c r="B742" s="263" t="s">
        <v>5747</v>
      </c>
      <c r="C742" s="263" t="s">
        <v>5748</v>
      </c>
      <c r="D742" s="320" t="s">
        <v>6375</v>
      </c>
      <c r="E742" s="835"/>
      <c r="F742" s="319">
        <v>1</v>
      </c>
      <c r="G742" s="615"/>
      <c r="H742" s="319">
        <v>1</v>
      </c>
      <c r="I742" s="615">
        <v>1000</v>
      </c>
      <c r="J742" s="613" t="s">
        <v>6429</v>
      </c>
      <c r="K742" s="640"/>
    </row>
    <row r="743" spans="1:11" ht="15.75" x14ac:dyDescent="0.25">
      <c r="A743" s="61" t="s">
        <v>782</v>
      </c>
      <c r="B743" s="300" t="s">
        <v>7023</v>
      </c>
      <c r="C743" s="300"/>
      <c r="D743" s="306"/>
      <c r="E743" s="307"/>
      <c r="F743" s="308"/>
      <c r="G743" s="309"/>
      <c r="H743" s="308"/>
      <c r="I743" s="309"/>
      <c r="J743" s="61"/>
      <c r="K743" s="640"/>
    </row>
    <row r="744" spans="1:11" ht="31.5" x14ac:dyDescent="0.25">
      <c r="A744" s="822">
        <v>123</v>
      </c>
      <c r="B744" s="263" t="s">
        <v>4656</v>
      </c>
      <c r="C744" s="263" t="s">
        <v>5751</v>
      </c>
      <c r="D744" s="318">
        <v>22.1</v>
      </c>
      <c r="E744" s="835">
        <v>22.1</v>
      </c>
      <c r="F744" s="319">
        <v>1</v>
      </c>
      <c r="G744" s="825">
        <v>1</v>
      </c>
      <c r="H744" s="319">
        <v>1</v>
      </c>
      <c r="I744" s="825">
        <v>650</v>
      </c>
      <c r="J744" s="317" t="s">
        <v>6442</v>
      </c>
      <c r="K744" s="650"/>
    </row>
    <row r="745" spans="1:11" s="69" customFormat="1" ht="47.25" x14ac:dyDescent="0.2">
      <c r="A745" s="612">
        <v>124</v>
      </c>
      <c r="B745" s="263" t="s">
        <v>4654</v>
      </c>
      <c r="C745" s="263" t="s">
        <v>5749</v>
      </c>
      <c r="D745" s="614">
        <v>5</v>
      </c>
      <c r="E745" s="824">
        <v>5</v>
      </c>
      <c r="F745" s="319">
        <v>1</v>
      </c>
      <c r="G745" s="615">
        <v>1</v>
      </c>
      <c r="H745" s="319">
        <v>1</v>
      </c>
      <c r="I745" s="615">
        <v>1200</v>
      </c>
      <c r="J745" s="613" t="s">
        <v>6429</v>
      </c>
      <c r="K745" s="640"/>
    </row>
    <row r="746" spans="1:11" ht="31.5" x14ac:dyDescent="0.25">
      <c r="A746" s="612">
        <v>125</v>
      </c>
      <c r="B746" s="263" t="s">
        <v>4655</v>
      </c>
      <c r="C746" s="263" t="s">
        <v>5750</v>
      </c>
      <c r="D746" s="614">
        <v>17</v>
      </c>
      <c r="E746" s="824">
        <v>17</v>
      </c>
      <c r="F746" s="319">
        <v>1</v>
      </c>
      <c r="G746" s="615">
        <v>1</v>
      </c>
      <c r="H746" s="319">
        <v>1</v>
      </c>
      <c r="I746" s="615">
        <v>1200</v>
      </c>
      <c r="J746" s="613" t="s">
        <v>6429</v>
      </c>
      <c r="K746" s="640"/>
    </row>
    <row r="747" spans="1:11" ht="31.5" x14ac:dyDescent="0.25">
      <c r="A747" s="612">
        <v>126</v>
      </c>
      <c r="B747" s="263" t="s">
        <v>4657</v>
      </c>
      <c r="C747" s="263" t="s">
        <v>5752</v>
      </c>
      <c r="D747" s="318">
        <v>25.4</v>
      </c>
      <c r="E747" s="835"/>
      <c r="F747" s="319">
        <v>1</v>
      </c>
      <c r="G747" s="615"/>
      <c r="H747" s="319">
        <v>1</v>
      </c>
      <c r="I747" s="615">
        <v>700</v>
      </c>
      <c r="J747" s="613" t="s">
        <v>6430</v>
      </c>
      <c r="K747" s="640"/>
    </row>
    <row r="748" spans="1:11" ht="15.75" x14ac:dyDescent="0.25">
      <c r="A748" s="61" t="s">
        <v>784</v>
      </c>
      <c r="B748" s="300" t="s">
        <v>16</v>
      </c>
      <c r="C748" s="300"/>
      <c r="D748" s="306"/>
      <c r="E748" s="307"/>
      <c r="F748" s="308"/>
      <c r="G748" s="309"/>
      <c r="H748" s="308"/>
      <c r="I748" s="309"/>
      <c r="J748" s="61"/>
      <c r="K748" s="640"/>
    </row>
    <row r="749" spans="1:11" ht="47.25" x14ac:dyDescent="0.25">
      <c r="A749" s="612">
        <v>127</v>
      </c>
      <c r="B749" s="263" t="s">
        <v>4669</v>
      </c>
      <c r="C749" s="263" t="s">
        <v>5753</v>
      </c>
      <c r="D749" s="318">
        <v>18</v>
      </c>
      <c r="E749" s="835">
        <v>18</v>
      </c>
      <c r="F749" s="319">
        <v>1</v>
      </c>
      <c r="G749" s="615">
        <v>1</v>
      </c>
      <c r="H749" s="319">
        <v>1</v>
      </c>
      <c r="I749" s="615">
        <v>540</v>
      </c>
      <c r="J749" s="613" t="s">
        <v>6430</v>
      </c>
      <c r="K749" s="640"/>
    </row>
    <row r="750" spans="1:11" s="69" customFormat="1" ht="15.75" x14ac:dyDescent="0.2">
      <c r="A750" s="61" t="s">
        <v>789</v>
      </c>
      <c r="B750" s="300" t="s">
        <v>5754</v>
      </c>
      <c r="C750" s="300"/>
      <c r="D750" s="306"/>
      <c r="E750" s="307"/>
      <c r="F750" s="308"/>
      <c r="G750" s="309"/>
      <c r="H750" s="308"/>
      <c r="I750" s="309"/>
      <c r="J750" s="61"/>
      <c r="K750" s="640"/>
    </row>
    <row r="751" spans="1:11" ht="47.25" x14ac:dyDescent="0.25">
      <c r="A751" s="612">
        <v>128</v>
      </c>
      <c r="B751" s="263" t="s">
        <v>4673</v>
      </c>
      <c r="C751" s="263" t="s">
        <v>5755</v>
      </c>
      <c r="D751" s="318">
        <v>22.5</v>
      </c>
      <c r="E751" s="835"/>
      <c r="F751" s="319">
        <v>1</v>
      </c>
      <c r="G751" s="615"/>
      <c r="H751" s="319">
        <v>1</v>
      </c>
      <c r="I751" s="615">
        <v>1200</v>
      </c>
      <c r="J751" s="613" t="s">
        <v>6435</v>
      </c>
      <c r="K751" s="640"/>
    </row>
    <row r="752" spans="1:11" s="69" customFormat="1" ht="47.25" x14ac:dyDescent="0.2">
      <c r="A752" s="612">
        <v>129</v>
      </c>
      <c r="B752" s="263" t="s">
        <v>4674</v>
      </c>
      <c r="C752" s="263" t="s">
        <v>5756</v>
      </c>
      <c r="D752" s="318"/>
      <c r="E752" s="835">
        <v>40</v>
      </c>
      <c r="F752" s="319">
        <v>2</v>
      </c>
      <c r="G752" s="615">
        <v>2</v>
      </c>
      <c r="H752" s="319"/>
      <c r="I752" s="615">
        <v>1200</v>
      </c>
      <c r="J752" s="613" t="s">
        <v>6434</v>
      </c>
      <c r="K752" s="640"/>
    </row>
    <row r="753" spans="1:11" ht="47.25" x14ac:dyDescent="0.25">
      <c r="A753" s="612">
        <v>130</v>
      </c>
      <c r="B753" s="263" t="s">
        <v>4675</v>
      </c>
      <c r="C753" s="263" t="s">
        <v>5757</v>
      </c>
      <c r="D753" s="318">
        <v>18</v>
      </c>
      <c r="E753" s="835">
        <v>18</v>
      </c>
      <c r="F753" s="319">
        <v>1</v>
      </c>
      <c r="G753" s="615">
        <v>1</v>
      </c>
      <c r="H753" s="319">
        <v>1</v>
      </c>
      <c r="I753" s="615">
        <v>1200</v>
      </c>
      <c r="J753" s="613" t="s">
        <v>6429</v>
      </c>
      <c r="K753" s="640"/>
    </row>
    <row r="754" spans="1:11" ht="15.75" x14ac:dyDescent="0.25">
      <c r="A754" s="61" t="s">
        <v>790</v>
      </c>
      <c r="B754" s="300" t="s">
        <v>877</v>
      </c>
      <c r="C754" s="300"/>
      <c r="D754" s="306"/>
      <c r="E754" s="307"/>
      <c r="F754" s="308"/>
      <c r="G754" s="309"/>
      <c r="H754" s="308"/>
      <c r="I754" s="310"/>
      <c r="J754" s="61"/>
      <c r="K754" s="640"/>
    </row>
    <row r="755" spans="1:11" ht="31.5" x14ac:dyDescent="0.25">
      <c r="A755" s="1062">
        <v>131</v>
      </c>
      <c r="B755" s="1005" t="s">
        <v>779</v>
      </c>
      <c r="C755" s="1062" t="s">
        <v>5758</v>
      </c>
      <c r="D755" s="1064">
        <v>64</v>
      </c>
      <c r="E755" s="1064">
        <v>64</v>
      </c>
      <c r="F755" s="1003">
        <v>3</v>
      </c>
      <c r="G755" s="615">
        <v>2</v>
      </c>
      <c r="H755" s="615">
        <v>2</v>
      </c>
      <c r="I755" s="615">
        <v>1000</v>
      </c>
      <c r="J755" s="613" t="s">
        <v>6434</v>
      </c>
      <c r="K755" s="640"/>
    </row>
    <row r="756" spans="1:11" ht="15.75" x14ac:dyDescent="0.25">
      <c r="A756" s="1148"/>
      <c r="B756" s="1006"/>
      <c r="C756" s="1148"/>
      <c r="D756" s="1065"/>
      <c r="E756" s="1065"/>
      <c r="F756" s="1004"/>
      <c r="G756" s="615">
        <v>1</v>
      </c>
      <c r="H756" s="615">
        <v>1</v>
      </c>
      <c r="I756" s="612" t="s">
        <v>6447</v>
      </c>
      <c r="J756" s="613" t="s">
        <v>6447</v>
      </c>
      <c r="K756" s="640"/>
    </row>
    <row r="757" spans="1:11" ht="31.5" x14ac:dyDescent="0.25">
      <c r="A757" s="612">
        <v>132</v>
      </c>
      <c r="B757" s="263" t="s">
        <v>5759</v>
      </c>
      <c r="C757" s="263" t="s">
        <v>5758</v>
      </c>
      <c r="D757" s="318"/>
      <c r="E757" s="835">
        <v>80</v>
      </c>
      <c r="F757" s="319">
        <v>1</v>
      </c>
      <c r="G757" s="615">
        <v>1</v>
      </c>
      <c r="H757" s="319"/>
      <c r="I757" s="316">
        <v>2400</v>
      </c>
      <c r="J757" s="613" t="s">
        <v>6431</v>
      </c>
      <c r="K757" s="640"/>
    </row>
    <row r="758" spans="1:11" ht="15.75" x14ac:dyDescent="0.25">
      <c r="A758" s="61" t="s">
        <v>7</v>
      </c>
      <c r="B758" s="300" t="s">
        <v>8</v>
      </c>
      <c r="C758" s="300"/>
      <c r="D758" s="306"/>
      <c r="E758" s="307"/>
      <c r="F758" s="308"/>
      <c r="G758" s="309"/>
      <c r="H758" s="308"/>
      <c r="I758" s="309"/>
      <c r="J758" s="61"/>
      <c r="K758" s="649"/>
    </row>
    <row r="759" spans="1:11" ht="47.25" x14ac:dyDescent="0.25">
      <c r="A759" s="822">
        <v>133</v>
      </c>
      <c r="B759" s="263" t="s">
        <v>5738</v>
      </c>
      <c r="C759" s="263" t="s">
        <v>5739</v>
      </c>
      <c r="D759" s="320">
        <v>46</v>
      </c>
      <c r="E759" s="835"/>
      <c r="F759" s="319">
        <v>1</v>
      </c>
      <c r="G759" s="825"/>
      <c r="H759" s="319">
        <v>1</v>
      </c>
      <c r="I759" s="825">
        <v>1000</v>
      </c>
      <c r="J759" s="317" t="s">
        <v>6429</v>
      </c>
      <c r="K759" s="296"/>
    </row>
    <row r="760" spans="1:11" ht="31.5" x14ac:dyDescent="0.25">
      <c r="A760" s="822">
        <v>134</v>
      </c>
      <c r="B760" s="263" t="s">
        <v>4658</v>
      </c>
      <c r="C760" s="263" t="s">
        <v>5740</v>
      </c>
      <c r="D760" s="318">
        <v>16</v>
      </c>
      <c r="E760" s="835"/>
      <c r="F760" s="319">
        <v>1</v>
      </c>
      <c r="G760" s="825"/>
      <c r="H760" s="319">
        <v>1</v>
      </c>
      <c r="I760" s="825">
        <v>1200</v>
      </c>
      <c r="J760" s="317" t="s">
        <v>6429</v>
      </c>
      <c r="K760" s="650"/>
    </row>
    <row r="761" spans="1:11" ht="31.5" x14ac:dyDescent="0.25">
      <c r="A761" s="822">
        <v>135</v>
      </c>
      <c r="B761" s="263" t="s">
        <v>6470</v>
      </c>
      <c r="C761" s="263" t="s">
        <v>5740</v>
      </c>
      <c r="D761" s="824"/>
      <c r="E761" s="838"/>
      <c r="F761" s="825">
        <v>1</v>
      </c>
      <c r="G761" s="825"/>
      <c r="H761" s="825">
        <v>1</v>
      </c>
      <c r="I761" s="825"/>
      <c r="J761" s="823"/>
      <c r="K761" s="650"/>
    </row>
    <row r="762" spans="1:11" ht="15.75" x14ac:dyDescent="0.25">
      <c r="A762" s="61" t="s">
        <v>794</v>
      </c>
      <c r="B762" s="300" t="s">
        <v>5955</v>
      </c>
      <c r="C762" s="300"/>
      <c r="D762" s="306"/>
      <c r="E762" s="307"/>
      <c r="F762" s="308"/>
      <c r="G762" s="309"/>
      <c r="H762" s="308"/>
      <c r="I762" s="310"/>
      <c r="J762" s="61"/>
      <c r="K762" s="640"/>
    </row>
    <row r="763" spans="1:11" ht="63" x14ac:dyDescent="0.25">
      <c r="A763" s="612">
        <v>136</v>
      </c>
      <c r="B763" s="263" t="s">
        <v>5945</v>
      </c>
      <c r="C763" s="263" t="s">
        <v>5953</v>
      </c>
      <c r="D763" s="294"/>
      <c r="E763" s="838">
        <v>35</v>
      </c>
      <c r="F763" s="319">
        <v>2</v>
      </c>
      <c r="G763" s="615">
        <v>2</v>
      </c>
      <c r="H763" s="319"/>
      <c r="I763" s="612" t="s">
        <v>6447</v>
      </c>
      <c r="J763" s="613" t="s">
        <v>6447</v>
      </c>
      <c r="K763" s="640"/>
    </row>
    <row r="764" spans="1:11" s="69" customFormat="1" ht="63" x14ac:dyDescent="0.2">
      <c r="A764" s="612">
        <v>137</v>
      </c>
      <c r="B764" s="263" t="s">
        <v>5946</v>
      </c>
      <c r="C764" s="263" t="s">
        <v>5953</v>
      </c>
      <c r="D764" s="294"/>
      <c r="E764" s="838">
        <v>12.6</v>
      </c>
      <c r="F764" s="319">
        <v>1</v>
      </c>
      <c r="G764" s="615">
        <v>1</v>
      </c>
      <c r="H764" s="319"/>
      <c r="I764" s="615">
        <v>290</v>
      </c>
      <c r="J764" s="613" t="s">
        <v>6448</v>
      </c>
      <c r="K764" s="640"/>
    </row>
    <row r="765" spans="1:11" ht="15.75" x14ac:dyDescent="0.25">
      <c r="A765" s="1062">
        <v>138</v>
      </c>
      <c r="B765" s="1005" t="s">
        <v>5947</v>
      </c>
      <c r="C765" s="1005" t="s">
        <v>5954</v>
      </c>
      <c r="D765" s="1151"/>
      <c r="E765" s="1151">
        <v>130</v>
      </c>
      <c r="F765" s="1003">
        <v>3</v>
      </c>
      <c r="G765" s="615">
        <v>2</v>
      </c>
      <c r="H765" s="1003"/>
      <c r="I765" s="615">
        <v>1000</v>
      </c>
      <c r="J765" s="613" t="s">
        <v>6447</v>
      </c>
      <c r="K765" s="640"/>
    </row>
    <row r="766" spans="1:11" ht="15.75" x14ac:dyDescent="0.25">
      <c r="A766" s="1148"/>
      <c r="B766" s="1006"/>
      <c r="C766" s="1006"/>
      <c r="D766" s="1152"/>
      <c r="E766" s="1152"/>
      <c r="F766" s="1004"/>
      <c r="G766" s="615">
        <v>1</v>
      </c>
      <c r="H766" s="1004"/>
      <c r="I766" s="615">
        <v>1120</v>
      </c>
      <c r="J766" s="613" t="s">
        <v>6447</v>
      </c>
      <c r="K766" s="640"/>
    </row>
    <row r="767" spans="1:11" ht="47.25" x14ac:dyDescent="0.25">
      <c r="A767" s="612">
        <v>139</v>
      </c>
      <c r="B767" s="263" t="s">
        <v>5948</v>
      </c>
      <c r="C767" s="263" t="s">
        <v>5954</v>
      </c>
      <c r="D767" s="294"/>
      <c r="E767" s="838">
        <v>15</v>
      </c>
      <c r="F767" s="319">
        <v>1</v>
      </c>
      <c r="G767" s="615">
        <v>1</v>
      </c>
      <c r="H767" s="319"/>
      <c r="I767" s="612" t="s">
        <v>6447</v>
      </c>
      <c r="J767" s="613" t="s">
        <v>6447</v>
      </c>
      <c r="K767" s="640"/>
    </row>
    <row r="768" spans="1:11" ht="47.25" x14ac:dyDescent="0.25">
      <c r="A768" s="612">
        <v>140</v>
      </c>
      <c r="B768" s="263" t="s">
        <v>5949</v>
      </c>
      <c r="C768" s="263" t="s">
        <v>7601</v>
      </c>
      <c r="D768" s="294">
        <v>120</v>
      </c>
      <c r="E768" s="838"/>
      <c r="F768" s="319">
        <v>2</v>
      </c>
      <c r="G768" s="615"/>
      <c r="H768" s="319">
        <v>2</v>
      </c>
      <c r="I768" s="615">
        <v>700</v>
      </c>
      <c r="J768" s="613" t="s">
        <v>6437</v>
      </c>
      <c r="K768" s="640"/>
    </row>
    <row r="769" spans="1:11" ht="47.25" x14ac:dyDescent="0.25">
      <c r="A769" s="612">
        <v>141</v>
      </c>
      <c r="B769" s="263" t="s">
        <v>5950</v>
      </c>
      <c r="C769" s="263" t="s">
        <v>5802</v>
      </c>
      <c r="D769" s="318"/>
      <c r="E769" s="835">
        <v>30</v>
      </c>
      <c r="F769" s="319"/>
      <c r="G769" s="615"/>
      <c r="H769" s="319"/>
      <c r="I769" s="615"/>
      <c r="J769" s="613" t="s">
        <v>6550</v>
      </c>
      <c r="K769" s="640"/>
    </row>
    <row r="770" spans="1:11" s="69" customFormat="1" ht="15.75" x14ac:dyDescent="0.2">
      <c r="A770" s="19" t="s">
        <v>5342</v>
      </c>
      <c r="B770" s="191" t="s">
        <v>2014</v>
      </c>
      <c r="C770" s="191"/>
      <c r="D770" s="303"/>
      <c r="E770" s="323"/>
      <c r="F770" s="324"/>
      <c r="G770" s="146"/>
      <c r="H770" s="324"/>
      <c r="I770" s="146"/>
      <c r="J770" s="19"/>
      <c r="K770" s="645"/>
    </row>
    <row r="771" spans="1:11" ht="15.75" x14ac:dyDescent="0.25">
      <c r="A771" s="61" t="s">
        <v>3</v>
      </c>
      <c r="B771" s="300" t="s">
        <v>207</v>
      </c>
      <c r="C771" s="300"/>
      <c r="D771" s="306"/>
      <c r="E771" s="307"/>
      <c r="F771" s="308"/>
      <c r="G771" s="309"/>
      <c r="H771" s="308"/>
      <c r="I771" s="309"/>
      <c r="J771" s="61"/>
      <c r="K771" s="640"/>
    </row>
    <row r="772" spans="1:11" s="70" customFormat="1" ht="31.5" customHeight="1" x14ac:dyDescent="0.25">
      <c r="A772" s="612">
        <v>142</v>
      </c>
      <c r="B772" s="263" t="s">
        <v>5926</v>
      </c>
      <c r="C772" s="263" t="s">
        <v>5760</v>
      </c>
      <c r="D772" s="614">
        <v>26</v>
      </c>
      <c r="E772" s="824">
        <v>26</v>
      </c>
      <c r="F772" s="319">
        <v>2</v>
      </c>
      <c r="G772" s="615">
        <v>2</v>
      </c>
      <c r="H772" s="319">
        <v>2</v>
      </c>
      <c r="I772" s="615">
        <v>1200</v>
      </c>
      <c r="J772" s="613" t="s">
        <v>6449</v>
      </c>
      <c r="K772" s="640"/>
    </row>
    <row r="773" spans="1:11" ht="31.5" x14ac:dyDescent="0.25">
      <c r="A773" s="612">
        <v>143</v>
      </c>
      <c r="B773" s="263" t="s">
        <v>5925</v>
      </c>
      <c r="C773" s="263" t="s">
        <v>5760</v>
      </c>
      <c r="D773" s="614">
        <v>31.4</v>
      </c>
      <c r="E773" s="824">
        <v>31.4</v>
      </c>
      <c r="F773" s="319">
        <v>2</v>
      </c>
      <c r="G773" s="615">
        <v>2</v>
      </c>
      <c r="H773" s="319">
        <v>2</v>
      </c>
      <c r="I773" s="615">
        <v>1200</v>
      </c>
      <c r="J773" s="613" t="s">
        <v>6449</v>
      </c>
      <c r="K773" s="640"/>
    </row>
    <row r="774" spans="1:11" s="69" customFormat="1" ht="31.5" x14ac:dyDescent="0.2">
      <c r="A774" s="612">
        <v>144</v>
      </c>
      <c r="B774" s="263" t="s">
        <v>5924</v>
      </c>
      <c r="C774" s="263" t="s">
        <v>5760</v>
      </c>
      <c r="D774" s="294">
        <v>21</v>
      </c>
      <c r="E774" s="838">
        <v>21</v>
      </c>
      <c r="F774" s="319">
        <v>1</v>
      </c>
      <c r="G774" s="615">
        <v>1</v>
      </c>
      <c r="H774" s="319">
        <v>1</v>
      </c>
      <c r="I774" s="615">
        <v>2400</v>
      </c>
      <c r="J774" s="613" t="s">
        <v>6431</v>
      </c>
      <c r="K774" s="640"/>
    </row>
    <row r="775" spans="1:11" ht="31.5" x14ac:dyDescent="0.25">
      <c r="A775" s="612">
        <v>145</v>
      </c>
      <c r="B775" s="263" t="s">
        <v>4625</v>
      </c>
      <c r="C775" s="263" t="s">
        <v>5760</v>
      </c>
      <c r="D775" s="294">
        <v>58</v>
      </c>
      <c r="E775" s="838">
        <v>58</v>
      </c>
      <c r="F775" s="319">
        <v>1</v>
      </c>
      <c r="G775" s="615">
        <v>1</v>
      </c>
      <c r="H775" s="319">
        <v>1</v>
      </c>
      <c r="I775" s="615">
        <v>2400</v>
      </c>
      <c r="J775" s="613" t="s">
        <v>6431</v>
      </c>
      <c r="K775" s="640"/>
    </row>
    <row r="776" spans="1:11" ht="31.5" x14ac:dyDescent="0.25">
      <c r="A776" s="612">
        <v>146</v>
      </c>
      <c r="B776" s="263" t="s">
        <v>4624</v>
      </c>
      <c r="C776" s="263" t="s">
        <v>5761</v>
      </c>
      <c r="D776" s="294">
        <v>34</v>
      </c>
      <c r="E776" s="838">
        <v>34</v>
      </c>
      <c r="F776" s="319">
        <v>1</v>
      </c>
      <c r="G776" s="615">
        <v>1</v>
      </c>
      <c r="H776" s="319">
        <v>1</v>
      </c>
      <c r="I776" s="615">
        <v>2400</v>
      </c>
      <c r="J776" s="613" t="s">
        <v>6431</v>
      </c>
      <c r="K776" s="640"/>
    </row>
    <row r="777" spans="1:11" ht="31.5" x14ac:dyDescent="0.25">
      <c r="A777" s="822">
        <v>147</v>
      </c>
      <c r="B777" s="263" t="s">
        <v>6376</v>
      </c>
      <c r="C777" s="263" t="s">
        <v>822</v>
      </c>
      <c r="D777" s="318">
        <v>59.19</v>
      </c>
      <c r="E777" s="835">
        <v>59.19</v>
      </c>
      <c r="F777" s="319">
        <v>1</v>
      </c>
      <c r="G777" s="825">
        <v>1</v>
      </c>
      <c r="H777" s="319">
        <v>1</v>
      </c>
      <c r="I777" s="825">
        <v>1120</v>
      </c>
      <c r="J777" s="317" t="s">
        <v>6429</v>
      </c>
      <c r="K777" s="836"/>
    </row>
    <row r="778" spans="1:11" ht="47.25" x14ac:dyDescent="0.25">
      <c r="A778" s="612">
        <v>148</v>
      </c>
      <c r="B778" s="263" t="s">
        <v>5820</v>
      </c>
      <c r="C778" s="263" t="s">
        <v>5951</v>
      </c>
      <c r="D778" s="294">
        <v>3</v>
      </c>
      <c r="E778" s="838"/>
      <c r="F778" s="319">
        <v>1</v>
      </c>
      <c r="G778" s="615"/>
      <c r="H778" s="319">
        <v>1</v>
      </c>
      <c r="I778" s="615">
        <v>190</v>
      </c>
      <c r="J778" s="613" t="s">
        <v>6450</v>
      </c>
      <c r="K778" s="640"/>
    </row>
    <row r="779" spans="1:11" ht="15.75" x14ac:dyDescent="0.25">
      <c r="A779" s="61" t="s">
        <v>7</v>
      </c>
      <c r="B779" s="300" t="s">
        <v>21</v>
      </c>
      <c r="C779" s="300"/>
      <c r="D779" s="306"/>
      <c r="E779" s="307"/>
      <c r="F779" s="308"/>
      <c r="G779" s="309"/>
      <c r="H779" s="308"/>
      <c r="I779" s="309"/>
      <c r="J779" s="61"/>
      <c r="K779" s="640"/>
    </row>
    <row r="780" spans="1:11" ht="31.5" x14ac:dyDescent="0.25">
      <c r="A780" s="1062">
        <v>149</v>
      </c>
      <c r="B780" s="1005" t="s">
        <v>5923</v>
      </c>
      <c r="C780" s="1005" t="s">
        <v>5762</v>
      </c>
      <c r="D780" s="1056">
        <v>21.3</v>
      </c>
      <c r="E780" s="838"/>
      <c r="F780" s="1003">
        <v>2</v>
      </c>
      <c r="G780" s="615"/>
      <c r="H780" s="1003">
        <v>2</v>
      </c>
      <c r="I780" s="615">
        <v>290</v>
      </c>
      <c r="J780" s="613" t="s">
        <v>6448</v>
      </c>
      <c r="K780" s="640"/>
    </row>
    <row r="781" spans="1:11" ht="31.5" x14ac:dyDescent="0.25">
      <c r="A781" s="1148"/>
      <c r="B781" s="1006"/>
      <c r="C781" s="1006"/>
      <c r="D781" s="1058"/>
      <c r="E781" s="838"/>
      <c r="F781" s="1004"/>
      <c r="G781" s="615"/>
      <c r="H781" s="1004"/>
      <c r="I781" s="615">
        <v>540</v>
      </c>
      <c r="J781" s="613" t="s">
        <v>6451</v>
      </c>
      <c r="K781" s="640"/>
    </row>
    <row r="782" spans="1:11" ht="47.25" x14ac:dyDescent="0.25">
      <c r="A782" s="612">
        <v>150</v>
      </c>
      <c r="B782" s="263" t="s">
        <v>7602</v>
      </c>
      <c r="C782" s="263" t="s">
        <v>5762</v>
      </c>
      <c r="D782" s="320">
        <v>42.7</v>
      </c>
      <c r="E782" s="838"/>
      <c r="F782" s="319">
        <v>1</v>
      </c>
      <c r="G782" s="615"/>
      <c r="H782" s="319">
        <v>1</v>
      </c>
      <c r="I782" s="615">
        <v>600</v>
      </c>
      <c r="J782" s="613" t="s">
        <v>6452</v>
      </c>
      <c r="K782" s="640"/>
    </row>
    <row r="783" spans="1:11" ht="47.25" x14ac:dyDescent="0.25">
      <c r="A783" s="612">
        <v>151</v>
      </c>
      <c r="B783" s="263" t="s">
        <v>4632</v>
      </c>
      <c r="C783" s="263" t="s">
        <v>5763</v>
      </c>
      <c r="D783" s="321">
        <v>22.1</v>
      </c>
      <c r="E783" s="838">
        <v>22.1</v>
      </c>
      <c r="F783" s="319">
        <v>2</v>
      </c>
      <c r="G783" s="615">
        <v>2</v>
      </c>
      <c r="H783" s="319">
        <v>2</v>
      </c>
      <c r="I783" s="615">
        <v>1200</v>
      </c>
      <c r="J783" s="613" t="s">
        <v>6453</v>
      </c>
      <c r="K783" s="640"/>
    </row>
    <row r="784" spans="1:11" ht="63" x14ac:dyDescent="0.25">
      <c r="A784" s="612">
        <v>152</v>
      </c>
      <c r="B784" s="263" t="s">
        <v>4633</v>
      </c>
      <c r="C784" s="263" t="s">
        <v>5763</v>
      </c>
      <c r="D784" s="321">
        <v>24.59</v>
      </c>
      <c r="E784" s="838"/>
      <c r="F784" s="319">
        <v>2</v>
      </c>
      <c r="G784" s="615"/>
      <c r="H784" s="319">
        <v>2</v>
      </c>
      <c r="I784" s="615">
        <v>290</v>
      </c>
      <c r="J784" s="613" t="s">
        <v>6454</v>
      </c>
      <c r="K784" s="640"/>
    </row>
    <row r="785" spans="1:11" ht="47.25" x14ac:dyDescent="0.25">
      <c r="A785" s="612">
        <v>153</v>
      </c>
      <c r="B785" s="263" t="s">
        <v>5922</v>
      </c>
      <c r="C785" s="263" t="s">
        <v>5763</v>
      </c>
      <c r="D785" s="321">
        <v>5.3</v>
      </c>
      <c r="E785" s="838"/>
      <c r="F785" s="319">
        <v>1</v>
      </c>
      <c r="G785" s="615"/>
      <c r="H785" s="319">
        <v>1</v>
      </c>
      <c r="I785" s="615">
        <v>290</v>
      </c>
      <c r="J785" s="613" t="s">
        <v>6448</v>
      </c>
      <c r="K785" s="640"/>
    </row>
    <row r="786" spans="1:11" ht="31.5" x14ac:dyDescent="0.25">
      <c r="A786" s="1062">
        <v>154</v>
      </c>
      <c r="B786" s="1005" t="s">
        <v>5921</v>
      </c>
      <c r="C786" s="1005" t="s">
        <v>5764</v>
      </c>
      <c r="D786" s="1151">
        <v>40</v>
      </c>
      <c r="E786" s="838"/>
      <c r="F786" s="1003">
        <v>2</v>
      </c>
      <c r="G786" s="615"/>
      <c r="H786" s="1003">
        <v>2</v>
      </c>
      <c r="I786" s="615" t="s">
        <v>6952</v>
      </c>
      <c r="J786" s="613" t="s">
        <v>6455</v>
      </c>
      <c r="K786" s="640"/>
    </row>
    <row r="787" spans="1:11" ht="31.5" x14ac:dyDescent="0.25">
      <c r="A787" s="1148"/>
      <c r="B787" s="1006"/>
      <c r="C787" s="1006"/>
      <c r="D787" s="1152"/>
      <c r="E787" s="838"/>
      <c r="F787" s="1004"/>
      <c r="G787" s="615"/>
      <c r="H787" s="1004"/>
      <c r="I787" s="615" t="s">
        <v>6953</v>
      </c>
      <c r="J787" s="613" t="s">
        <v>6448</v>
      </c>
      <c r="K787" s="640"/>
    </row>
    <row r="788" spans="1:11" ht="31.5" x14ac:dyDescent="0.25">
      <c r="A788" s="612">
        <v>155</v>
      </c>
      <c r="B788" s="263" t="s">
        <v>5920</v>
      </c>
      <c r="C788" s="263" t="s">
        <v>5764</v>
      </c>
      <c r="D788" s="321">
        <v>19.75</v>
      </c>
      <c r="E788" s="838"/>
      <c r="F788" s="319">
        <v>1</v>
      </c>
      <c r="G788" s="615"/>
      <c r="H788" s="319">
        <v>1</v>
      </c>
      <c r="I788" s="615">
        <v>600</v>
      </c>
      <c r="J788" s="613" t="s">
        <v>6452</v>
      </c>
      <c r="K788" s="640"/>
    </row>
    <row r="789" spans="1:11" ht="31.5" x14ac:dyDescent="0.25">
      <c r="A789" s="612">
        <v>156</v>
      </c>
      <c r="B789" s="263" t="s">
        <v>5919</v>
      </c>
      <c r="C789" s="263" t="s">
        <v>5765</v>
      </c>
      <c r="D789" s="318">
        <v>23.15</v>
      </c>
      <c r="E789" s="835"/>
      <c r="F789" s="319">
        <v>1</v>
      </c>
      <c r="G789" s="615"/>
      <c r="H789" s="319">
        <v>1</v>
      </c>
      <c r="I789" s="615">
        <v>600</v>
      </c>
      <c r="J789" s="613" t="s">
        <v>6452</v>
      </c>
      <c r="K789" s="640"/>
    </row>
    <row r="790" spans="1:11" ht="31.5" x14ac:dyDescent="0.25">
      <c r="A790" s="612">
        <v>157</v>
      </c>
      <c r="B790" s="263" t="s">
        <v>5918</v>
      </c>
      <c r="C790" s="263" t="s">
        <v>5765</v>
      </c>
      <c r="D790" s="318">
        <v>27.88</v>
      </c>
      <c r="E790" s="835"/>
      <c r="F790" s="319">
        <v>2</v>
      </c>
      <c r="G790" s="615"/>
      <c r="H790" s="319">
        <v>2</v>
      </c>
      <c r="I790" s="615">
        <v>600</v>
      </c>
      <c r="J790" s="613" t="s">
        <v>6456</v>
      </c>
      <c r="K790" s="640"/>
    </row>
    <row r="791" spans="1:11" ht="15.75" x14ac:dyDescent="0.25">
      <c r="A791" s="61" t="s">
        <v>51</v>
      </c>
      <c r="B791" s="300" t="s">
        <v>18</v>
      </c>
      <c r="C791" s="300"/>
      <c r="D791" s="306"/>
      <c r="E791" s="307"/>
      <c r="F791" s="308"/>
      <c r="G791" s="309"/>
      <c r="H791" s="308"/>
      <c r="I791" s="309"/>
      <c r="J791" s="61"/>
      <c r="K791" s="640"/>
    </row>
    <row r="792" spans="1:11" ht="31.5" x14ac:dyDescent="0.25">
      <c r="A792" s="612">
        <v>158</v>
      </c>
      <c r="B792" s="263" t="s">
        <v>4619</v>
      </c>
      <c r="C792" s="263" t="s">
        <v>5766</v>
      </c>
      <c r="D792" s="318">
        <v>47</v>
      </c>
      <c r="E792" s="835">
        <v>47</v>
      </c>
      <c r="F792" s="319">
        <v>2</v>
      </c>
      <c r="G792" s="615">
        <v>2</v>
      </c>
      <c r="H792" s="319">
        <v>2</v>
      </c>
      <c r="I792" s="615">
        <v>1200</v>
      </c>
      <c r="J792" s="613" t="s">
        <v>6449</v>
      </c>
      <c r="K792" s="640"/>
    </row>
    <row r="793" spans="1:11" ht="31.5" x14ac:dyDescent="0.25">
      <c r="A793" s="612">
        <v>159</v>
      </c>
      <c r="B793" s="263" t="s">
        <v>4618</v>
      </c>
      <c r="C793" s="263" t="s">
        <v>5767</v>
      </c>
      <c r="D793" s="320">
        <v>5</v>
      </c>
      <c r="E793" s="824">
        <v>5</v>
      </c>
      <c r="F793" s="319">
        <v>1</v>
      </c>
      <c r="G793" s="615">
        <v>1</v>
      </c>
      <c r="H793" s="319">
        <v>1</v>
      </c>
      <c r="I793" s="615">
        <v>350</v>
      </c>
      <c r="J793" s="613" t="s">
        <v>6457</v>
      </c>
      <c r="K793" s="640"/>
    </row>
    <row r="794" spans="1:11" ht="31.5" x14ac:dyDescent="0.25">
      <c r="A794" s="822">
        <v>160</v>
      </c>
      <c r="B794" s="263" t="s">
        <v>5917</v>
      </c>
      <c r="C794" s="263" t="s">
        <v>5769</v>
      </c>
      <c r="D794" s="320">
        <v>26.62</v>
      </c>
      <c r="E794" s="824">
        <v>26.62</v>
      </c>
      <c r="F794" s="319">
        <v>1</v>
      </c>
      <c r="G794" s="825">
        <v>1</v>
      </c>
      <c r="H794" s="319">
        <v>1</v>
      </c>
      <c r="I794" s="825">
        <v>290</v>
      </c>
      <c r="J794" s="317" t="s">
        <v>6443</v>
      </c>
      <c r="K794" s="836"/>
    </row>
    <row r="795" spans="1:11" ht="31.5" x14ac:dyDescent="0.25">
      <c r="A795" s="612">
        <v>161</v>
      </c>
      <c r="B795" s="263" t="s">
        <v>4617</v>
      </c>
      <c r="C795" s="263" t="s">
        <v>5768</v>
      </c>
      <c r="D795" s="320">
        <v>6.2</v>
      </c>
      <c r="E795" s="824">
        <v>6.2</v>
      </c>
      <c r="F795" s="319">
        <v>1</v>
      </c>
      <c r="G795" s="615">
        <v>1</v>
      </c>
      <c r="H795" s="319">
        <v>1</v>
      </c>
      <c r="I795" s="615">
        <v>980</v>
      </c>
      <c r="J795" s="613" t="s">
        <v>6458</v>
      </c>
      <c r="K795" s="640"/>
    </row>
    <row r="796" spans="1:11" ht="15.75" x14ac:dyDescent="0.25">
      <c r="A796" s="61" t="s">
        <v>114</v>
      </c>
      <c r="B796" s="300" t="s">
        <v>19</v>
      </c>
      <c r="C796" s="300"/>
      <c r="D796" s="306"/>
      <c r="E796" s="307"/>
      <c r="F796" s="308"/>
      <c r="G796" s="309"/>
      <c r="H796" s="308"/>
      <c r="I796" s="309"/>
      <c r="J796" s="61"/>
      <c r="K796" s="640"/>
    </row>
    <row r="797" spans="1:11" ht="31.5" x14ac:dyDescent="0.25">
      <c r="A797" s="612">
        <v>162</v>
      </c>
      <c r="B797" s="263" t="s">
        <v>4696</v>
      </c>
      <c r="C797" s="263" t="s">
        <v>5770</v>
      </c>
      <c r="D797" s="318"/>
      <c r="E797" s="835">
        <v>20</v>
      </c>
      <c r="F797" s="319">
        <v>1</v>
      </c>
      <c r="G797" s="615">
        <v>1</v>
      </c>
      <c r="H797" s="319"/>
      <c r="I797" s="615">
        <v>350</v>
      </c>
      <c r="J797" s="613" t="s">
        <v>6457</v>
      </c>
      <c r="K797" s="640"/>
    </row>
    <row r="798" spans="1:11" ht="31.5" x14ac:dyDescent="0.25">
      <c r="A798" s="612">
        <v>163</v>
      </c>
      <c r="B798" s="263" t="s">
        <v>4644</v>
      </c>
      <c r="C798" s="263" t="s">
        <v>5772</v>
      </c>
      <c r="D798" s="318">
        <v>56.4</v>
      </c>
      <c r="E798" s="835">
        <v>56.4</v>
      </c>
      <c r="F798" s="319">
        <v>2</v>
      </c>
      <c r="G798" s="615">
        <v>2</v>
      </c>
      <c r="H798" s="319">
        <v>2</v>
      </c>
      <c r="I798" s="615">
        <v>2400</v>
      </c>
      <c r="J798" s="613" t="s">
        <v>6459</v>
      </c>
      <c r="K798" s="640"/>
    </row>
    <row r="799" spans="1:11" ht="31.5" x14ac:dyDescent="0.25">
      <c r="A799" s="955">
        <v>164</v>
      </c>
      <c r="B799" s="263" t="s">
        <v>4645</v>
      </c>
      <c r="C799" s="263" t="s">
        <v>5916</v>
      </c>
      <c r="D799" s="318">
        <v>21</v>
      </c>
      <c r="E799" s="835"/>
      <c r="F799" s="319">
        <v>1</v>
      </c>
      <c r="G799" s="615"/>
      <c r="H799" s="319">
        <v>1</v>
      </c>
      <c r="I799" s="615">
        <v>1200</v>
      </c>
      <c r="J799" s="613" t="s">
        <v>6458</v>
      </c>
      <c r="K799" s="640"/>
    </row>
    <row r="800" spans="1:11" ht="31.5" x14ac:dyDescent="0.25">
      <c r="A800" s="955">
        <v>165</v>
      </c>
      <c r="B800" s="263" t="s">
        <v>4643</v>
      </c>
      <c r="C800" s="263" t="s">
        <v>5915</v>
      </c>
      <c r="D800" s="318">
        <v>17</v>
      </c>
      <c r="E800" s="835"/>
      <c r="F800" s="319">
        <v>1</v>
      </c>
      <c r="G800" s="615"/>
      <c r="H800" s="319">
        <v>1</v>
      </c>
      <c r="I800" s="615">
        <v>1200</v>
      </c>
      <c r="J800" s="613" t="s">
        <v>6458</v>
      </c>
      <c r="K800" s="640"/>
    </row>
    <row r="801" spans="1:11" ht="15.75" x14ac:dyDescent="0.25">
      <c r="A801" s="61" t="s">
        <v>94</v>
      </c>
      <c r="B801" s="300" t="s">
        <v>206</v>
      </c>
      <c r="C801" s="300"/>
      <c r="D801" s="306"/>
      <c r="E801" s="307"/>
      <c r="F801" s="308"/>
      <c r="G801" s="309"/>
      <c r="H801" s="308"/>
      <c r="I801" s="309"/>
      <c r="J801" s="61"/>
      <c r="K801" s="640"/>
    </row>
    <row r="802" spans="1:11" ht="31.5" x14ac:dyDescent="0.25">
      <c r="A802" s="1153">
        <v>166</v>
      </c>
      <c r="B802" s="1005" t="s">
        <v>4616</v>
      </c>
      <c r="C802" s="1153" t="s">
        <v>5774</v>
      </c>
      <c r="D802" s="1147">
        <v>16.5</v>
      </c>
      <c r="E802" s="1147">
        <v>16.5</v>
      </c>
      <c r="F802" s="1069">
        <v>2</v>
      </c>
      <c r="G802" s="825">
        <v>1</v>
      </c>
      <c r="H802" s="825">
        <v>1</v>
      </c>
      <c r="I802" s="825">
        <v>1200</v>
      </c>
      <c r="J802" s="317" t="s">
        <v>6429</v>
      </c>
      <c r="K802" s="135"/>
    </row>
    <row r="803" spans="1:11" ht="31.5" x14ac:dyDescent="0.25">
      <c r="A803" s="1153"/>
      <c r="B803" s="1006"/>
      <c r="C803" s="1153"/>
      <c r="D803" s="1147"/>
      <c r="E803" s="1147"/>
      <c r="F803" s="1069"/>
      <c r="G803" s="825">
        <v>1</v>
      </c>
      <c r="H803" s="825">
        <v>1</v>
      </c>
      <c r="I803" s="825">
        <v>700</v>
      </c>
      <c r="J803" s="317" t="s">
        <v>6430</v>
      </c>
      <c r="K803" s="135"/>
    </row>
    <row r="804" spans="1:11" ht="31.5" x14ac:dyDescent="0.25">
      <c r="A804" s="612">
        <v>167</v>
      </c>
      <c r="B804" s="263" t="s">
        <v>4615</v>
      </c>
      <c r="C804" s="263" t="s">
        <v>5773</v>
      </c>
      <c r="D804" s="318">
        <v>3</v>
      </c>
      <c r="E804" s="835"/>
      <c r="F804" s="319">
        <v>1</v>
      </c>
      <c r="G804" s="615"/>
      <c r="H804" s="319">
        <v>1</v>
      </c>
      <c r="I804" s="615">
        <v>700</v>
      </c>
      <c r="J804" s="613" t="s">
        <v>6460</v>
      </c>
      <c r="K804" s="640"/>
    </row>
    <row r="805" spans="1:11" ht="15.75" x14ac:dyDescent="0.25">
      <c r="A805" s="61" t="s">
        <v>203</v>
      </c>
      <c r="B805" s="300" t="s">
        <v>39</v>
      </c>
      <c r="C805" s="300"/>
      <c r="D805" s="306"/>
      <c r="E805" s="307"/>
      <c r="F805" s="308"/>
      <c r="G805" s="309"/>
      <c r="H805" s="308"/>
      <c r="I805" s="309"/>
      <c r="J805" s="61"/>
      <c r="K805" s="640"/>
    </row>
    <row r="806" spans="1:11" ht="63" x14ac:dyDescent="0.25">
      <c r="A806" s="612">
        <v>168</v>
      </c>
      <c r="B806" s="263" t="s">
        <v>5927</v>
      </c>
      <c r="C806" s="263" t="s">
        <v>5775</v>
      </c>
      <c r="D806" s="294">
        <v>21.58</v>
      </c>
      <c r="E806" s="838">
        <v>21.58</v>
      </c>
      <c r="F806" s="319">
        <v>1</v>
      </c>
      <c r="G806" s="615">
        <v>1</v>
      </c>
      <c r="H806" s="319">
        <v>1</v>
      </c>
      <c r="I806" s="615">
        <v>700</v>
      </c>
      <c r="J806" s="613" t="s">
        <v>6460</v>
      </c>
      <c r="K806" s="640"/>
    </row>
    <row r="807" spans="1:11" ht="63" x14ac:dyDescent="0.25">
      <c r="A807" s="612">
        <v>169</v>
      </c>
      <c r="B807" s="263" t="s">
        <v>5928</v>
      </c>
      <c r="C807" s="263" t="s">
        <v>5775</v>
      </c>
      <c r="D807" s="294">
        <v>25</v>
      </c>
      <c r="E807" s="838">
        <v>25</v>
      </c>
      <c r="F807" s="319">
        <v>2</v>
      </c>
      <c r="G807" s="615">
        <v>2</v>
      </c>
      <c r="H807" s="319">
        <v>2</v>
      </c>
      <c r="I807" s="615">
        <v>700</v>
      </c>
      <c r="J807" s="613" t="s">
        <v>6453</v>
      </c>
      <c r="K807" s="640"/>
    </row>
    <row r="808" spans="1:11" ht="47.25" x14ac:dyDescent="0.25">
      <c r="A808" s="612">
        <v>170</v>
      </c>
      <c r="B808" s="263" t="s">
        <v>4637</v>
      </c>
      <c r="C808" s="263" t="s">
        <v>5776</v>
      </c>
      <c r="D808" s="614">
        <v>22.5</v>
      </c>
      <c r="E808" s="824"/>
      <c r="F808" s="319">
        <v>1</v>
      </c>
      <c r="G808" s="615"/>
      <c r="H808" s="319">
        <v>1</v>
      </c>
      <c r="I808" s="615">
        <v>600</v>
      </c>
      <c r="J808" s="613" t="s">
        <v>6452</v>
      </c>
      <c r="K808" s="640"/>
    </row>
    <row r="809" spans="1:11" ht="47.25" x14ac:dyDescent="0.25">
      <c r="A809" s="612">
        <v>171</v>
      </c>
      <c r="B809" s="263" t="s">
        <v>4638</v>
      </c>
      <c r="C809" s="263" t="s">
        <v>5777</v>
      </c>
      <c r="D809" s="614">
        <v>28.7</v>
      </c>
      <c r="E809" s="824"/>
      <c r="F809" s="319">
        <v>1</v>
      </c>
      <c r="G809" s="615"/>
      <c r="H809" s="319">
        <v>1</v>
      </c>
      <c r="I809" s="615">
        <v>600</v>
      </c>
      <c r="J809" s="613" t="s">
        <v>6460</v>
      </c>
      <c r="K809" s="640"/>
    </row>
    <row r="810" spans="1:11" ht="47.25" x14ac:dyDescent="0.25">
      <c r="A810" s="612">
        <v>173</v>
      </c>
      <c r="B810" s="263" t="s">
        <v>4639</v>
      </c>
      <c r="C810" s="263" t="s">
        <v>5778</v>
      </c>
      <c r="D810" s="614">
        <v>21.23</v>
      </c>
      <c r="E810" s="824"/>
      <c r="F810" s="319">
        <v>1</v>
      </c>
      <c r="G810" s="615"/>
      <c r="H810" s="319">
        <v>1</v>
      </c>
      <c r="I810" s="615">
        <v>600</v>
      </c>
      <c r="J810" s="613" t="s">
        <v>6460</v>
      </c>
      <c r="K810" s="640"/>
    </row>
    <row r="811" spans="1:11" ht="15.75" x14ac:dyDescent="0.25">
      <c r="A811" s="61" t="s">
        <v>777</v>
      </c>
      <c r="B811" s="300" t="s">
        <v>912</v>
      </c>
      <c r="C811" s="300"/>
      <c r="D811" s="306"/>
      <c r="E811" s="307"/>
      <c r="F811" s="308"/>
      <c r="G811" s="309"/>
      <c r="H811" s="308"/>
      <c r="I811" s="309"/>
      <c r="J811" s="61"/>
      <c r="K811" s="640"/>
    </row>
    <row r="812" spans="1:11" ht="31.5" x14ac:dyDescent="0.25">
      <c r="A812" s="612">
        <v>173</v>
      </c>
      <c r="B812" s="263" t="s">
        <v>5929</v>
      </c>
      <c r="C812" s="263" t="s">
        <v>5779</v>
      </c>
      <c r="D812" s="614">
        <v>29</v>
      </c>
      <c r="E812" s="824">
        <v>29</v>
      </c>
      <c r="F812" s="615">
        <v>2</v>
      </c>
      <c r="G812" s="615">
        <v>2</v>
      </c>
      <c r="H812" s="615">
        <v>2</v>
      </c>
      <c r="I812" s="615">
        <v>1200</v>
      </c>
      <c r="J812" s="613" t="s">
        <v>6449</v>
      </c>
      <c r="K812" s="640"/>
    </row>
    <row r="813" spans="1:11" ht="31.5" x14ac:dyDescent="0.25">
      <c r="A813" s="612">
        <v>174</v>
      </c>
      <c r="B813" s="263" t="s">
        <v>5930</v>
      </c>
      <c r="C813" s="263" t="s">
        <v>5780</v>
      </c>
      <c r="D813" s="614">
        <v>34</v>
      </c>
      <c r="E813" s="824">
        <v>34</v>
      </c>
      <c r="F813" s="615">
        <v>1</v>
      </c>
      <c r="G813" s="615">
        <v>1</v>
      </c>
      <c r="H813" s="615">
        <v>1</v>
      </c>
      <c r="I813" s="615">
        <v>1200</v>
      </c>
      <c r="J813" s="613" t="s">
        <v>6460</v>
      </c>
      <c r="K813" s="640"/>
    </row>
    <row r="814" spans="1:11" ht="47.25" x14ac:dyDescent="0.25">
      <c r="A814" s="612">
        <v>175</v>
      </c>
      <c r="B814" s="263" t="s">
        <v>4620</v>
      </c>
      <c r="C814" s="263" t="s">
        <v>5781</v>
      </c>
      <c r="D814" s="614">
        <v>23.66</v>
      </c>
      <c r="E814" s="824">
        <v>23.66</v>
      </c>
      <c r="F814" s="615">
        <v>1</v>
      </c>
      <c r="G814" s="615">
        <v>1</v>
      </c>
      <c r="H814" s="615">
        <v>1</v>
      </c>
      <c r="I814" s="615">
        <v>1200</v>
      </c>
      <c r="J814" s="613" t="s">
        <v>6460</v>
      </c>
      <c r="K814" s="640"/>
    </row>
    <row r="815" spans="1:11" ht="31.5" x14ac:dyDescent="0.25">
      <c r="A815" s="612">
        <v>176</v>
      </c>
      <c r="B815" s="263" t="s">
        <v>5931</v>
      </c>
      <c r="C815" s="263" t="s">
        <v>5782</v>
      </c>
      <c r="D815" s="614">
        <v>21.96</v>
      </c>
      <c r="E815" s="824">
        <v>21.96</v>
      </c>
      <c r="F815" s="615">
        <v>1</v>
      </c>
      <c r="G815" s="615">
        <v>1</v>
      </c>
      <c r="H815" s="615">
        <v>1</v>
      </c>
      <c r="I815" s="615">
        <v>1200</v>
      </c>
      <c r="J815" s="613" t="s">
        <v>6460</v>
      </c>
      <c r="K815" s="640"/>
    </row>
    <row r="816" spans="1:11" ht="31.5" x14ac:dyDescent="0.25">
      <c r="A816" s="612">
        <v>177</v>
      </c>
      <c r="B816" s="263" t="s">
        <v>5932</v>
      </c>
      <c r="C816" s="263" t="s">
        <v>5783</v>
      </c>
      <c r="D816" s="614">
        <v>13.9</v>
      </c>
      <c r="E816" s="824">
        <v>13.9</v>
      </c>
      <c r="F816" s="615">
        <v>2</v>
      </c>
      <c r="G816" s="615">
        <v>2</v>
      </c>
      <c r="H816" s="615">
        <v>2</v>
      </c>
      <c r="I816" s="615" t="s">
        <v>6954</v>
      </c>
      <c r="J816" s="613" t="s">
        <v>6449</v>
      </c>
      <c r="K816" s="640"/>
    </row>
    <row r="817" spans="1:13" ht="15.75" x14ac:dyDescent="0.25">
      <c r="A817" s="61" t="s">
        <v>778</v>
      </c>
      <c r="B817" s="300" t="s">
        <v>25</v>
      </c>
      <c r="C817" s="300"/>
      <c r="D817" s="306"/>
      <c r="E817" s="307"/>
      <c r="F817" s="308"/>
      <c r="G817" s="309"/>
      <c r="H817" s="308"/>
      <c r="I817" s="309"/>
      <c r="J817" s="61"/>
      <c r="K817" s="640"/>
    </row>
    <row r="818" spans="1:13" ht="31.5" x14ac:dyDescent="0.25">
      <c r="A818" s="612">
        <v>178</v>
      </c>
      <c r="B818" s="263" t="s">
        <v>5933</v>
      </c>
      <c r="C818" s="263" t="s">
        <v>5784</v>
      </c>
      <c r="D818" s="320">
        <v>64.099999999999994</v>
      </c>
      <c r="E818" s="824">
        <v>64.099999999999994</v>
      </c>
      <c r="F818" s="319">
        <v>2</v>
      </c>
      <c r="G818" s="615">
        <v>2</v>
      </c>
      <c r="H818" s="319">
        <v>2</v>
      </c>
      <c r="I818" s="615">
        <v>1200</v>
      </c>
      <c r="J818" s="613" t="s">
        <v>6449</v>
      </c>
      <c r="K818" s="640"/>
    </row>
    <row r="819" spans="1:13" ht="31.5" x14ac:dyDescent="0.25">
      <c r="A819" s="1153">
        <v>179</v>
      </c>
      <c r="B819" s="1154" t="s">
        <v>4642</v>
      </c>
      <c r="C819" s="1153" t="s">
        <v>5785</v>
      </c>
      <c r="D819" s="1147"/>
      <c r="E819" s="1147">
        <v>18</v>
      </c>
      <c r="F819" s="1069">
        <v>2</v>
      </c>
      <c r="G819" s="1069">
        <v>2</v>
      </c>
      <c r="H819" s="1069"/>
      <c r="I819" s="612" t="s">
        <v>6461</v>
      </c>
      <c r="J819" s="613" t="s">
        <v>6460</v>
      </c>
      <c r="K819" s="640"/>
    </row>
    <row r="820" spans="1:13" ht="31.5" x14ac:dyDescent="0.25">
      <c r="A820" s="1153"/>
      <c r="B820" s="1154"/>
      <c r="C820" s="1153"/>
      <c r="D820" s="1147"/>
      <c r="E820" s="1147"/>
      <c r="F820" s="1069"/>
      <c r="G820" s="1069"/>
      <c r="H820" s="1069"/>
      <c r="I820" s="297">
        <v>600</v>
      </c>
      <c r="J820" s="613" t="s">
        <v>6452</v>
      </c>
      <c r="K820" s="641"/>
    </row>
    <row r="821" spans="1:13" ht="15.75" x14ac:dyDescent="0.25">
      <c r="A821" s="342" t="s">
        <v>780</v>
      </c>
      <c r="B821" s="343" t="s">
        <v>22</v>
      </c>
      <c r="C821" s="343"/>
      <c r="D821" s="344"/>
      <c r="E821" s="342"/>
      <c r="F821" s="343"/>
      <c r="G821" s="345"/>
      <c r="H821" s="343"/>
      <c r="I821" s="342"/>
      <c r="J821" s="341"/>
      <c r="K821" s="641"/>
    </row>
    <row r="822" spans="1:13" ht="31.5" x14ac:dyDescent="0.25">
      <c r="A822" s="822">
        <v>180</v>
      </c>
      <c r="B822" s="263" t="s">
        <v>4634</v>
      </c>
      <c r="C822" s="263" t="s">
        <v>5786</v>
      </c>
      <c r="D822" s="320">
        <v>13.5</v>
      </c>
      <c r="E822" s="824"/>
      <c r="F822" s="319">
        <v>1</v>
      </c>
      <c r="G822" s="825"/>
      <c r="H822" s="319">
        <v>1</v>
      </c>
      <c r="I822" s="825">
        <v>600</v>
      </c>
      <c r="J822" s="317" t="s">
        <v>6428</v>
      </c>
      <c r="K822" s="836"/>
    </row>
    <row r="823" spans="1:13" ht="31.5" x14ac:dyDescent="0.25">
      <c r="A823" s="822">
        <v>181</v>
      </c>
      <c r="B823" s="263" t="s">
        <v>4635</v>
      </c>
      <c r="C823" s="263" t="s">
        <v>5787</v>
      </c>
      <c r="D823" s="320">
        <v>20</v>
      </c>
      <c r="E823" s="824"/>
      <c r="F823" s="319">
        <v>1</v>
      </c>
      <c r="G823" s="825"/>
      <c r="H823" s="319">
        <v>1</v>
      </c>
      <c r="I823" s="825">
        <v>600</v>
      </c>
      <c r="J823" s="317" t="s">
        <v>6428</v>
      </c>
      <c r="K823" s="836"/>
    </row>
    <row r="824" spans="1:13" ht="31.5" x14ac:dyDescent="0.25">
      <c r="A824" s="822">
        <v>182</v>
      </c>
      <c r="B824" s="263" t="s">
        <v>4636</v>
      </c>
      <c r="C824" s="263" t="s">
        <v>5787</v>
      </c>
      <c r="D824" s="320">
        <v>14.6</v>
      </c>
      <c r="E824" s="824"/>
      <c r="F824" s="319">
        <v>1</v>
      </c>
      <c r="G824" s="825"/>
      <c r="H824" s="319">
        <v>1</v>
      </c>
      <c r="I824" s="825">
        <v>600</v>
      </c>
      <c r="J824" s="317" t="s">
        <v>6428</v>
      </c>
      <c r="K824" s="836"/>
    </row>
    <row r="825" spans="1:13" s="70" customFormat="1" ht="31.5" x14ac:dyDescent="0.25">
      <c r="A825" s="822">
        <v>183</v>
      </c>
      <c r="B825" s="263" t="s">
        <v>5934</v>
      </c>
      <c r="C825" s="263" t="s">
        <v>5788</v>
      </c>
      <c r="D825" s="320">
        <v>33</v>
      </c>
      <c r="E825" s="824"/>
      <c r="F825" s="319">
        <v>2</v>
      </c>
      <c r="G825" s="825"/>
      <c r="H825" s="319">
        <v>2</v>
      </c>
      <c r="I825" s="825">
        <v>290</v>
      </c>
      <c r="J825" s="317" t="s">
        <v>6467</v>
      </c>
      <c r="K825" s="836"/>
      <c r="L825" s="282"/>
      <c r="M825" s="110"/>
    </row>
    <row r="826" spans="1:13" s="70" customFormat="1" ht="31.5" x14ac:dyDescent="0.25">
      <c r="A826" s="612">
        <v>184</v>
      </c>
      <c r="B826" s="263" t="s">
        <v>6462</v>
      </c>
      <c r="C826" s="296" t="s">
        <v>6463</v>
      </c>
      <c r="D826" s="297">
        <v>6.99</v>
      </c>
      <c r="E826" s="297"/>
      <c r="F826" s="297">
        <v>2</v>
      </c>
      <c r="G826" s="298"/>
      <c r="H826" s="297">
        <v>2</v>
      </c>
      <c r="I826" s="297">
        <v>290</v>
      </c>
      <c r="J826" s="299" t="s">
        <v>6464</v>
      </c>
      <c r="K826" s="641"/>
      <c r="L826" s="282"/>
      <c r="M826" s="110"/>
    </row>
    <row r="827" spans="1:13" s="70" customFormat="1" ht="15.75" x14ac:dyDescent="0.25">
      <c r="A827" s="61" t="s">
        <v>781</v>
      </c>
      <c r="B827" s="300" t="s">
        <v>23</v>
      </c>
      <c r="C827" s="263"/>
      <c r="D827" s="320"/>
      <c r="E827" s="824"/>
      <c r="F827" s="319"/>
      <c r="G827" s="615"/>
      <c r="H827" s="319"/>
      <c r="I827" s="615"/>
      <c r="J827" s="615"/>
      <c r="K827" s="641"/>
      <c r="L827" s="282"/>
      <c r="M827" s="110"/>
    </row>
    <row r="828" spans="1:13" s="70" customFormat="1" ht="47.25" x14ac:dyDescent="0.25">
      <c r="A828" s="822">
        <v>185</v>
      </c>
      <c r="B828" s="263" t="s">
        <v>4648</v>
      </c>
      <c r="C828" s="263" t="s">
        <v>5789</v>
      </c>
      <c r="D828" s="320">
        <v>30.34</v>
      </c>
      <c r="E828" s="320"/>
      <c r="F828" s="319">
        <v>1</v>
      </c>
      <c r="G828" s="825"/>
      <c r="H828" s="319">
        <v>1</v>
      </c>
      <c r="I828" s="825">
        <v>600</v>
      </c>
      <c r="J828" s="317" t="s">
        <v>6428</v>
      </c>
      <c r="K828" s="836"/>
      <c r="L828" s="282"/>
      <c r="M828" s="110"/>
    </row>
    <row r="829" spans="1:13" s="70" customFormat="1" ht="47.25" x14ac:dyDescent="0.25">
      <c r="A829" s="822">
        <v>186</v>
      </c>
      <c r="B829" s="263" t="s">
        <v>4647</v>
      </c>
      <c r="C829" s="263" t="s">
        <v>5790</v>
      </c>
      <c r="D829" s="320">
        <v>32.799999999999997</v>
      </c>
      <c r="E829" s="320"/>
      <c r="F829" s="319">
        <v>1</v>
      </c>
      <c r="G829" s="825"/>
      <c r="H829" s="319">
        <v>1</v>
      </c>
      <c r="I829" s="825">
        <v>600</v>
      </c>
      <c r="J829" s="317" t="s">
        <v>6428</v>
      </c>
      <c r="K829" s="836"/>
      <c r="L829" s="282"/>
      <c r="M829" s="110"/>
    </row>
    <row r="830" spans="1:13" s="70" customFormat="1" ht="31.5" x14ac:dyDescent="0.25">
      <c r="A830" s="822">
        <v>187</v>
      </c>
      <c r="B830" s="263" t="s">
        <v>4646</v>
      </c>
      <c r="C830" s="263" t="s">
        <v>5791</v>
      </c>
      <c r="D830" s="320">
        <v>62.9</v>
      </c>
      <c r="E830" s="824">
        <v>62.9</v>
      </c>
      <c r="F830" s="319">
        <v>1</v>
      </c>
      <c r="G830" s="825">
        <v>1</v>
      </c>
      <c r="H830" s="319">
        <v>1</v>
      </c>
      <c r="I830" s="825">
        <v>700</v>
      </c>
      <c r="J830" s="317" t="s">
        <v>6430</v>
      </c>
      <c r="K830" s="11"/>
      <c r="L830" s="282"/>
      <c r="M830" s="110"/>
    </row>
    <row r="831" spans="1:13" s="70" customFormat="1" ht="44.25" customHeight="1" x14ac:dyDescent="0.25">
      <c r="A831" s="1153">
        <v>188</v>
      </c>
      <c r="B831" s="1005" t="s">
        <v>5952</v>
      </c>
      <c r="C831" s="1153" t="s">
        <v>426</v>
      </c>
      <c r="D831" s="1147">
        <v>31.5</v>
      </c>
      <c r="E831" s="1147"/>
      <c r="F831" s="1069">
        <v>2</v>
      </c>
      <c r="G831" s="825"/>
      <c r="H831" s="319">
        <v>1</v>
      </c>
      <c r="I831" s="316">
        <v>350</v>
      </c>
      <c r="J831" s="317" t="s">
        <v>6443</v>
      </c>
      <c r="K831" s="11" t="s">
        <v>6110</v>
      </c>
      <c r="L831" s="282"/>
      <c r="M831" s="110"/>
    </row>
    <row r="832" spans="1:13" s="70" customFormat="1" ht="15.75" x14ac:dyDescent="0.25">
      <c r="A832" s="1153"/>
      <c r="B832" s="1006"/>
      <c r="C832" s="1153"/>
      <c r="D832" s="1147"/>
      <c r="E832" s="1147"/>
      <c r="F832" s="1069"/>
      <c r="G832" s="825"/>
      <c r="H832" s="319">
        <v>1</v>
      </c>
      <c r="I832" s="316">
        <v>250</v>
      </c>
      <c r="J832" s="317"/>
      <c r="K832" s="11"/>
      <c r="L832" s="282"/>
      <c r="M832" s="110"/>
    </row>
    <row r="833" spans="1:11" ht="31.5" x14ac:dyDescent="0.25">
      <c r="A833" s="822">
        <v>189</v>
      </c>
      <c r="B833" s="263" t="s">
        <v>5708</v>
      </c>
      <c r="C833" s="286" t="s">
        <v>5707</v>
      </c>
      <c r="D833" s="1147">
        <v>20.71</v>
      </c>
      <c r="E833" s="1147"/>
      <c r="F833" s="1069">
        <v>2</v>
      </c>
      <c r="G833" s="825"/>
      <c r="H833" s="319">
        <v>1</v>
      </c>
      <c r="I833" s="316">
        <v>250</v>
      </c>
      <c r="J833" s="1069" t="s">
        <v>6467</v>
      </c>
      <c r="K833" s="1156" t="s">
        <v>6111</v>
      </c>
    </row>
    <row r="834" spans="1:11" ht="31.5" x14ac:dyDescent="0.25">
      <c r="A834" s="822">
        <v>190</v>
      </c>
      <c r="B834" s="263" t="s">
        <v>5709</v>
      </c>
      <c r="C834" s="286" t="s">
        <v>5707</v>
      </c>
      <c r="D834" s="1147"/>
      <c r="E834" s="1147"/>
      <c r="F834" s="1069"/>
      <c r="G834" s="825"/>
      <c r="H834" s="319">
        <v>1</v>
      </c>
      <c r="I834" s="316">
        <v>250</v>
      </c>
      <c r="J834" s="1069"/>
      <c r="K834" s="1156"/>
    </row>
    <row r="835" spans="1:11" ht="31.5" x14ac:dyDescent="0.25">
      <c r="A835" s="612">
        <v>191</v>
      </c>
      <c r="B835" s="263" t="s">
        <v>5935</v>
      </c>
      <c r="C835" s="263" t="s">
        <v>6465</v>
      </c>
      <c r="D835" s="320">
        <v>31.5</v>
      </c>
      <c r="E835" s="824"/>
      <c r="F835" s="319">
        <v>1</v>
      </c>
      <c r="G835" s="615"/>
      <c r="H835" s="319">
        <v>1</v>
      </c>
      <c r="I835" s="615">
        <v>600</v>
      </c>
      <c r="J835" s="299" t="s">
        <v>6452</v>
      </c>
      <c r="K835" s="641"/>
    </row>
    <row r="836" spans="1:11" ht="15.75" x14ac:dyDescent="0.25">
      <c r="A836" s="61" t="s">
        <v>782</v>
      </c>
      <c r="B836" s="300" t="s">
        <v>20</v>
      </c>
      <c r="C836" s="296"/>
      <c r="D836" s="297"/>
      <c r="E836" s="297"/>
      <c r="F836" s="297"/>
      <c r="G836" s="298"/>
      <c r="H836" s="297"/>
      <c r="I836" s="297"/>
      <c r="J836" s="299"/>
      <c r="K836" s="641"/>
    </row>
    <row r="837" spans="1:11" ht="31.5" x14ac:dyDescent="0.25">
      <c r="A837" s="822">
        <v>192</v>
      </c>
      <c r="B837" s="263" t="s">
        <v>5936</v>
      </c>
      <c r="C837" s="263" t="s">
        <v>5793</v>
      </c>
      <c r="D837" s="320">
        <v>53</v>
      </c>
      <c r="E837" s="824">
        <v>53</v>
      </c>
      <c r="F837" s="319">
        <v>1</v>
      </c>
      <c r="G837" s="825">
        <v>1</v>
      </c>
      <c r="H837" s="319">
        <v>1</v>
      </c>
      <c r="I837" s="825">
        <v>2400</v>
      </c>
      <c r="J837" s="317" t="s">
        <v>6431</v>
      </c>
      <c r="K837" s="45"/>
    </row>
    <row r="838" spans="1:11" ht="31.5" x14ac:dyDescent="0.25">
      <c r="A838" s="822">
        <v>193</v>
      </c>
      <c r="B838" s="263" t="s">
        <v>5937</v>
      </c>
      <c r="C838" s="263" t="s">
        <v>5793</v>
      </c>
      <c r="D838" s="320">
        <v>34.799999999999997</v>
      </c>
      <c r="E838" s="824">
        <v>34.799999999999997</v>
      </c>
      <c r="F838" s="319">
        <v>2</v>
      </c>
      <c r="G838" s="825">
        <v>2</v>
      </c>
      <c r="H838" s="319">
        <v>2</v>
      </c>
      <c r="I838" s="825">
        <v>1200</v>
      </c>
      <c r="J838" s="317" t="s">
        <v>6434</v>
      </c>
      <c r="K838" s="73"/>
    </row>
    <row r="839" spans="1:11" ht="47.25" x14ac:dyDescent="0.25">
      <c r="A839" s="822">
        <v>194</v>
      </c>
      <c r="B839" s="263" t="s">
        <v>5938</v>
      </c>
      <c r="C839" s="263" t="s">
        <v>5794</v>
      </c>
      <c r="D839" s="320">
        <v>18.2</v>
      </c>
      <c r="E839" s="824">
        <v>18.2</v>
      </c>
      <c r="F839" s="319">
        <v>1</v>
      </c>
      <c r="G839" s="825">
        <v>1</v>
      </c>
      <c r="H839" s="319">
        <v>1</v>
      </c>
      <c r="I839" s="825">
        <v>1200</v>
      </c>
      <c r="J839" s="317" t="s">
        <v>6429</v>
      </c>
      <c r="K839" s="73"/>
    </row>
    <row r="840" spans="1:11" ht="31.5" x14ac:dyDescent="0.25">
      <c r="A840" s="822">
        <v>195</v>
      </c>
      <c r="B840" s="263" t="s">
        <v>4628</v>
      </c>
      <c r="C840" s="263" t="s">
        <v>5795</v>
      </c>
      <c r="D840" s="320">
        <v>13.9</v>
      </c>
      <c r="E840" s="824">
        <v>13.9</v>
      </c>
      <c r="F840" s="319">
        <v>1</v>
      </c>
      <c r="G840" s="825">
        <v>1</v>
      </c>
      <c r="H840" s="319">
        <v>1</v>
      </c>
      <c r="I840" s="825">
        <v>1200</v>
      </c>
      <c r="J840" s="317" t="s">
        <v>6429</v>
      </c>
      <c r="K840" s="73"/>
    </row>
    <row r="841" spans="1:11" ht="47.25" x14ac:dyDescent="0.25">
      <c r="A841" s="822">
        <v>196</v>
      </c>
      <c r="B841" s="263" t="s">
        <v>4627</v>
      </c>
      <c r="C841" s="263" t="s">
        <v>5796</v>
      </c>
      <c r="D841" s="320">
        <v>11.5</v>
      </c>
      <c r="E841" s="824">
        <v>11.5</v>
      </c>
      <c r="F841" s="319">
        <v>1</v>
      </c>
      <c r="G841" s="825">
        <v>1</v>
      </c>
      <c r="H841" s="319">
        <v>1</v>
      </c>
      <c r="I841" s="825">
        <v>1200</v>
      </c>
      <c r="J841" s="317" t="s">
        <v>6429</v>
      </c>
      <c r="K841" s="73"/>
    </row>
    <row r="842" spans="1:11" ht="31.5" x14ac:dyDescent="0.25">
      <c r="A842" s="822">
        <v>197</v>
      </c>
      <c r="B842" s="263" t="s">
        <v>4629</v>
      </c>
      <c r="C842" s="263" t="s">
        <v>5797</v>
      </c>
      <c r="D842" s="320">
        <v>14.9</v>
      </c>
      <c r="E842" s="824">
        <v>14.9</v>
      </c>
      <c r="F842" s="319">
        <v>1</v>
      </c>
      <c r="G842" s="825">
        <v>1</v>
      </c>
      <c r="H842" s="319">
        <v>1</v>
      </c>
      <c r="I842" s="825">
        <v>1800</v>
      </c>
      <c r="J842" s="317" t="s">
        <v>6429</v>
      </c>
      <c r="K842" s="73"/>
    </row>
    <row r="843" spans="1:11" ht="31.5" x14ac:dyDescent="0.25">
      <c r="A843" s="822">
        <v>198</v>
      </c>
      <c r="B843" s="263" t="s">
        <v>5939</v>
      </c>
      <c r="C843" s="263" t="s">
        <v>5798</v>
      </c>
      <c r="D843" s="320">
        <v>8</v>
      </c>
      <c r="E843" s="824">
        <v>8</v>
      </c>
      <c r="F843" s="319">
        <v>1</v>
      </c>
      <c r="G843" s="825">
        <v>1</v>
      </c>
      <c r="H843" s="319">
        <v>1</v>
      </c>
      <c r="I843" s="825">
        <v>1200</v>
      </c>
      <c r="J843" s="317" t="s">
        <v>6435</v>
      </c>
      <c r="K843" s="73"/>
    </row>
    <row r="844" spans="1:11" ht="31.5" x14ac:dyDescent="0.25">
      <c r="A844" s="822">
        <v>199</v>
      </c>
      <c r="B844" s="263" t="s">
        <v>5940</v>
      </c>
      <c r="C844" s="263" t="s">
        <v>5792</v>
      </c>
      <c r="D844" s="320">
        <v>15</v>
      </c>
      <c r="E844" s="824">
        <v>15</v>
      </c>
      <c r="F844" s="319">
        <v>1</v>
      </c>
      <c r="G844" s="825">
        <v>1</v>
      </c>
      <c r="H844" s="319">
        <v>1</v>
      </c>
      <c r="I844" s="825">
        <v>2400</v>
      </c>
      <c r="J844" s="317" t="s">
        <v>6431</v>
      </c>
      <c r="K844" s="73"/>
    </row>
    <row r="845" spans="1:11" ht="31.5" x14ac:dyDescent="0.25">
      <c r="A845" s="612">
        <v>200</v>
      </c>
      <c r="B845" s="263" t="s">
        <v>4626</v>
      </c>
      <c r="C845" s="263" t="s">
        <v>5792</v>
      </c>
      <c r="D845" s="320"/>
      <c r="E845" s="824">
        <v>81.900000000000006</v>
      </c>
      <c r="F845" s="319">
        <v>2</v>
      </c>
      <c r="G845" s="615">
        <v>2</v>
      </c>
      <c r="H845" s="319"/>
      <c r="I845" s="615">
        <v>2400</v>
      </c>
      <c r="J845" s="299" t="s">
        <v>6449</v>
      </c>
      <c r="K845" s="641"/>
    </row>
    <row r="846" spans="1:11" ht="15.75" x14ac:dyDescent="0.25">
      <c r="A846" s="61" t="s">
        <v>784</v>
      </c>
      <c r="B846" s="300" t="s">
        <v>6474</v>
      </c>
      <c r="C846" s="263"/>
      <c r="D846" s="320"/>
      <c r="E846" s="824"/>
      <c r="F846" s="319"/>
      <c r="G846" s="615"/>
      <c r="H846" s="319"/>
      <c r="I846" s="615"/>
      <c r="J846" s="615"/>
      <c r="K846" s="646"/>
    </row>
    <row r="847" spans="1:11" ht="31.5" x14ac:dyDescent="0.25">
      <c r="A847" s="1153">
        <v>201</v>
      </c>
      <c r="B847" s="1154" t="s">
        <v>5941</v>
      </c>
      <c r="C847" s="1153" t="s">
        <v>5799</v>
      </c>
      <c r="D847" s="1147">
        <v>37.369999999999997</v>
      </c>
      <c r="E847" s="1147">
        <v>37.369999999999997</v>
      </c>
      <c r="F847" s="1069">
        <v>2</v>
      </c>
      <c r="G847" s="319">
        <v>1</v>
      </c>
      <c r="H847" s="319">
        <v>1</v>
      </c>
      <c r="I847" s="316">
        <v>2400</v>
      </c>
      <c r="J847" s="317" t="s">
        <v>6431</v>
      </c>
      <c r="K847" s="836"/>
    </row>
    <row r="848" spans="1:11" ht="31.5" x14ac:dyDescent="0.25">
      <c r="A848" s="1153"/>
      <c r="B848" s="1154"/>
      <c r="C848" s="1153"/>
      <c r="D848" s="1147"/>
      <c r="E848" s="1147"/>
      <c r="F848" s="1069"/>
      <c r="G848" s="319">
        <v>1</v>
      </c>
      <c r="H848" s="319">
        <v>1</v>
      </c>
      <c r="I848" s="316">
        <v>1200</v>
      </c>
      <c r="J848" s="317" t="s">
        <v>6430</v>
      </c>
      <c r="K848" s="836"/>
    </row>
    <row r="849" spans="1:11" ht="31.5" x14ac:dyDescent="0.25">
      <c r="A849" s="1153">
        <v>202</v>
      </c>
      <c r="B849" s="1154" t="s">
        <v>4623</v>
      </c>
      <c r="C849" s="1154" t="s">
        <v>5800</v>
      </c>
      <c r="D849" s="1147">
        <v>17.8</v>
      </c>
      <c r="E849" s="1147">
        <v>17.8</v>
      </c>
      <c r="F849" s="1069">
        <v>2</v>
      </c>
      <c r="G849" s="319">
        <v>1</v>
      </c>
      <c r="H849" s="319">
        <v>1</v>
      </c>
      <c r="I849" s="316" t="s">
        <v>6461</v>
      </c>
      <c r="J849" s="317" t="s">
        <v>6430</v>
      </c>
      <c r="K849" s="836"/>
    </row>
    <row r="850" spans="1:11" ht="31.5" x14ac:dyDescent="0.25">
      <c r="A850" s="1153"/>
      <c r="B850" s="1154"/>
      <c r="C850" s="1154"/>
      <c r="D850" s="1147"/>
      <c r="E850" s="1147"/>
      <c r="F850" s="1069"/>
      <c r="G850" s="319">
        <v>1</v>
      </c>
      <c r="H850" s="319">
        <v>1</v>
      </c>
      <c r="I850" s="316">
        <v>290</v>
      </c>
      <c r="J850" s="317" t="s">
        <v>6443</v>
      </c>
      <c r="K850" s="836"/>
    </row>
    <row r="851" spans="1:11" ht="47.25" x14ac:dyDescent="0.25">
      <c r="A851" s="822">
        <v>203</v>
      </c>
      <c r="B851" s="263" t="s">
        <v>5942</v>
      </c>
      <c r="C851" s="263" t="s">
        <v>5801</v>
      </c>
      <c r="D851" s="320">
        <v>23.96</v>
      </c>
      <c r="E851" s="824">
        <v>23.96</v>
      </c>
      <c r="F851" s="319">
        <v>2</v>
      </c>
      <c r="G851" s="825">
        <v>2</v>
      </c>
      <c r="H851" s="319">
        <v>2</v>
      </c>
      <c r="I851" s="825">
        <v>1120</v>
      </c>
      <c r="J851" s="317" t="s">
        <v>6434</v>
      </c>
      <c r="K851" s="801"/>
    </row>
    <row r="852" spans="1:11" ht="31.5" x14ac:dyDescent="0.25">
      <c r="A852" s="612">
        <v>204</v>
      </c>
      <c r="B852" s="263" t="s">
        <v>4622</v>
      </c>
      <c r="C852" s="263" t="s">
        <v>6475</v>
      </c>
      <c r="D852" s="320">
        <v>7.74</v>
      </c>
      <c r="E852" s="824">
        <v>7.74</v>
      </c>
      <c r="F852" s="319">
        <v>1</v>
      </c>
      <c r="G852" s="615">
        <v>1</v>
      </c>
      <c r="H852" s="319">
        <v>1</v>
      </c>
      <c r="I852" s="615">
        <v>290</v>
      </c>
      <c r="J852" s="299" t="s">
        <v>6448</v>
      </c>
      <c r="K852" s="646"/>
    </row>
    <row r="853" spans="1:11" ht="15.75" x14ac:dyDescent="0.25">
      <c r="A853" s="61" t="s">
        <v>3</v>
      </c>
      <c r="B853" s="300" t="s">
        <v>40</v>
      </c>
      <c r="C853" s="300"/>
      <c r="D853" s="306"/>
      <c r="E853" s="307"/>
      <c r="F853" s="308"/>
      <c r="G853" s="309"/>
      <c r="H853" s="308"/>
      <c r="I853" s="309"/>
      <c r="J853" s="309"/>
      <c r="K853" s="836"/>
    </row>
    <row r="854" spans="1:11" ht="31.5" x14ac:dyDescent="0.25">
      <c r="A854" s="822">
        <v>205</v>
      </c>
      <c r="B854" s="263" t="s">
        <v>4640</v>
      </c>
      <c r="C854" s="263" t="s">
        <v>5839</v>
      </c>
      <c r="D854" s="1155">
        <v>21.35</v>
      </c>
      <c r="E854" s="325"/>
      <c r="F854" s="319">
        <v>1</v>
      </c>
      <c r="G854" s="825"/>
      <c r="H854" s="319">
        <v>1</v>
      </c>
      <c r="I854" s="825">
        <v>600</v>
      </c>
      <c r="J854" s="317" t="s">
        <v>6428</v>
      </c>
      <c r="K854" s="836"/>
    </row>
    <row r="855" spans="1:11" ht="31.5" x14ac:dyDescent="0.25">
      <c r="A855" s="822">
        <v>206</v>
      </c>
      <c r="B855" s="263" t="s">
        <v>6472</v>
      </c>
      <c r="C855" s="263" t="s">
        <v>5839</v>
      </c>
      <c r="D855" s="1155"/>
      <c r="E855" s="325"/>
      <c r="F855" s="319">
        <v>1</v>
      </c>
      <c r="G855" s="825"/>
      <c r="H855" s="319">
        <v>1</v>
      </c>
      <c r="I855" s="825">
        <v>290</v>
      </c>
      <c r="J855" s="317" t="s">
        <v>6443</v>
      </c>
      <c r="K855" s="836"/>
    </row>
    <row r="856" spans="1:11" ht="31.5" x14ac:dyDescent="0.25">
      <c r="A856" s="1153">
        <v>207</v>
      </c>
      <c r="B856" s="1154" t="s">
        <v>4641</v>
      </c>
      <c r="C856" s="1154" t="s">
        <v>5839</v>
      </c>
      <c r="D856" s="1155">
        <v>32.9</v>
      </c>
      <c r="E856" s="1155">
        <v>32.9</v>
      </c>
      <c r="F856" s="1155">
        <v>2</v>
      </c>
      <c r="G856" s="1155">
        <v>2</v>
      </c>
      <c r="H856" s="1155">
        <v>2</v>
      </c>
      <c r="I856" s="825" t="s">
        <v>6471</v>
      </c>
      <c r="J856" s="317" t="s">
        <v>6428</v>
      </c>
      <c r="K856" s="836"/>
    </row>
    <row r="857" spans="1:11" ht="31.5" x14ac:dyDescent="0.25">
      <c r="A857" s="1153"/>
      <c r="B857" s="1154"/>
      <c r="C857" s="1154"/>
      <c r="D857" s="1155"/>
      <c r="E857" s="1155"/>
      <c r="F857" s="1155"/>
      <c r="G857" s="1155"/>
      <c r="H857" s="1155"/>
      <c r="I857" s="825" t="s">
        <v>6473</v>
      </c>
      <c r="J857" s="317" t="s">
        <v>6428</v>
      </c>
      <c r="K857" s="836"/>
    </row>
    <row r="858" spans="1:11" ht="15.75" x14ac:dyDescent="0.25">
      <c r="A858" s="61" t="s">
        <v>778</v>
      </c>
      <c r="B858" s="300" t="s">
        <v>851</v>
      </c>
      <c r="C858" s="300"/>
      <c r="D858" s="306"/>
      <c r="E858" s="307"/>
      <c r="F858" s="308"/>
      <c r="G858" s="309"/>
      <c r="H858" s="308"/>
      <c r="I858" s="309"/>
      <c r="J858" s="135"/>
      <c r="K858" s="161"/>
    </row>
    <row r="859" spans="1:11" ht="31.5" x14ac:dyDescent="0.25">
      <c r="A859" s="822">
        <v>208</v>
      </c>
      <c r="B859" s="326" t="s">
        <v>5943</v>
      </c>
      <c r="C859" s="286" t="s">
        <v>6095</v>
      </c>
      <c r="D859" s="320">
        <v>1</v>
      </c>
      <c r="E859" s="824">
        <v>1</v>
      </c>
      <c r="F859" s="319">
        <v>1</v>
      </c>
      <c r="G859" s="825"/>
      <c r="H859" s="319">
        <v>1</v>
      </c>
      <c r="I859" s="825">
        <v>290</v>
      </c>
      <c r="J859" s="317" t="s">
        <v>6443</v>
      </c>
      <c r="K859" s="802"/>
    </row>
    <row r="860" spans="1:11" ht="54.75" customHeight="1" x14ac:dyDescent="0.25">
      <c r="A860" s="822">
        <v>209</v>
      </c>
      <c r="B860" s="326" t="s">
        <v>6108</v>
      </c>
      <c r="C860" s="286" t="s">
        <v>6109</v>
      </c>
      <c r="D860" s="320">
        <v>4.0999999999999996</v>
      </c>
      <c r="E860" s="824">
        <v>4.0999999999999996</v>
      </c>
      <c r="F860" s="319">
        <v>1</v>
      </c>
      <c r="G860" s="825"/>
      <c r="H860" s="319">
        <v>1</v>
      </c>
      <c r="I860" s="825">
        <v>290</v>
      </c>
      <c r="J860" s="317" t="s">
        <v>6443</v>
      </c>
      <c r="K860" s="802"/>
    </row>
    <row r="861" spans="1:11" ht="47.25" x14ac:dyDescent="0.25">
      <c r="A861" s="822">
        <v>210</v>
      </c>
      <c r="B861" s="326" t="s">
        <v>5710</v>
      </c>
      <c r="C861" s="286" t="s">
        <v>5711</v>
      </c>
      <c r="D861" s="1147">
        <v>3</v>
      </c>
      <c r="E861" s="1147">
        <v>3</v>
      </c>
      <c r="F861" s="319">
        <v>1</v>
      </c>
      <c r="G861" s="825">
        <v>1</v>
      </c>
      <c r="H861" s="319">
        <v>1</v>
      </c>
      <c r="I861" s="825">
        <v>290</v>
      </c>
      <c r="J861" s="317" t="s">
        <v>6443</v>
      </c>
      <c r="K861" s="802"/>
    </row>
    <row r="862" spans="1:11" ht="47.25" x14ac:dyDescent="0.25">
      <c r="A862" s="822">
        <v>211</v>
      </c>
      <c r="B862" s="326" t="s">
        <v>5712</v>
      </c>
      <c r="C862" s="286" t="s">
        <v>5713</v>
      </c>
      <c r="D862" s="1147"/>
      <c r="E862" s="1147"/>
      <c r="F862" s="319">
        <v>1</v>
      </c>
      <c r="G862" s="825"/>
      <c r="H862" s="319">
        <v>1</v>
      </c>
      <c r="I862" s="825">
        <v>290</v>
      </c>
      <c r="J862" s="317" t="s">
        <v>6443</v>
      </c>
      <c r="K862" s="802"/>
    </row>
    <row r="863" spans="1:11" ht="31.5" x14ac:dyDescent="0.25">
      <c r="A863" s="822">
        <v>212</v>
      </c>
      <c r="B863" s="326" t="s">
        <v>5944</v>
      </c>
      <c r="C863" s="286" t="s">
        <v>5714</v>
      </c>
      <c r="D863" s="803">
        <v>4.7</v>
      </c>
      <c r="E863" s="803"/>
      <c r="F863" s="319">
        <v>1</v>
      </c>
      <c r="G863" s="825"/>
      <c r="H863" s="319">
        <v>1</v>
      </c>
      <c r="I863" s="825">
        <v>290</v>
      </c>
      <c r="J863" s="317" t="s">
        <v>6443</v>
      </c>
      <c r="K863" s="837"/>
    </row>
    <row r="864" spans="1:11" ht="31.5" x14ac:dyDescent="0.25">
      <c r="A864" s="822">
        <v>213</v>
      </c>
      <c r="B864" s="326" t="s">
        <v>5914</v>
      </c>
      <c r="C864" s="286" t="s">
        <v>5714</v>
      </c>
      <c r="D864" s="320">
        <v>12.9</v>
      </c>
      <c r="E864" s="824"/>
      <c r="F864" s="319">
        <v>1</v>
      </c>
      <c r="G864" s="825"/>
      <c r="H864" s="319">
        <v>1</v>
      </c>
      <c r="I864" s="825">
        <v>600</v>
      </c>
      <c r="J864" s="317" t="s">
        <v>6428</v>
      </c>
      <c r="K864" s="802"/>
    </row>
    <row r="865" spans="1:11" ht="31.5" x14ac:dyDescent="0.25">
      <c r="A865" s="822">
        <v>214</v>
      </c>
      <c r="B865" s="326" t="s">
        <v>5715</v>
      </c>
      <c r="C865" s="286" t="s">
        <v>5714</v>
      </c>
      <c r="D865" s="824">
        <v>5.3</v>
      </c>
      <c r="E865" s="824"/>
      <c r="F865" s="319">
        <v>1</v>
      </c>
      <c r="G865" s="825"/>
      <c r="H865" s="319">
        <v>1</v>
      </c>
      <c r="I865" s="825">
        <v>290</v>
      </c>
      <c r="J865" s="317" t="s">
        <v>6443</v>
      </c>
      <c r="K865" s="802"/>
    </row>
    <row r="866" spans="1:11" ht="31.5" x14ac:dyDescent="0.25">
      <c r="A866" s="1153">
        <v>215</v>
      </c>
      <c r="B866" s="1157" t="s">
        <v>5716</v>
      </c>
      <c r="C866" s="1158" t="s">
        <v>5714</v>
      </c>
      <c r="D866" s="1147">
        <v>6</v>
      </c>
      <c r="E866" s="1147">
        <v>6</v>
      </c>
      <c r="F866" s="1069">
        <v>2</v>
      </c>
      <c r="G866" s="319">
        <v>1</v>
      </c>
      <c r="H866" s="319">
        <v>1</v>
      </c>
      <c r="I866" s="825" t="s">
        <v>6955</v>
      </c>
      <c r="J866" s="317" t="s">
        <v>6442</v>
      </c>
      <c r="K866" s="802"/>
    </row>
    <row r="867" spans="1:11" ht="31.5" x14ac:dyDescent="0.25">
      <c r="A867" s="1153"/>
      <c r="B867" s="1157"/>
      <c r="C867" s="1158"/>
      <c r="D867" s="1147"/>
      <c r="E867" s="1147"/>
      <c r="F867" s="1069"/>
      <c r="G867" s="319">
        <v>1</v>
      </c>
      <c r="H867" s="319">
        <v>1</v>
      </c>
      <c r="I867" s="804">
        <v>250</v>
      </c>
      <c r="J867" s="317" t="s">
        <v>6443</v>
      </c>
      <c r="K867" s="802"/>
    </row>
    <row r="868" spans="1:11" ht="31.5" x14ac:dyDescent="0.25">
      <c r="A868" s="1153">
        <v>216</v>
      </c>
      <c r="B868" s="1158" t="s">
        <v>5717</v>
      </c>
      <c r="C868" s="1157" t="s">
        <v>5714</v>
      </c>
      <c r="D868" s="1147"/>
      <c r="E868" s="1147"/>
      <c r="F868" s="1069">
        <v>2</v>
      </c>
      <c r="G868" s="319">
        <v>1</v>
      </c>
      <c r="H868" s="319">
        <v>1</v>
      </c>
      <c r="I868" s="804" t="s">
        <v>6955</v>
      </c>
      <c r="J868" s="317" t="s">
        <v>6442</v>
      </c>
      <c r="K868" s="802"/>
    </row>
    <row r="869" spans="1:11" ht="31.5" x14ac:dyDescent="0.25">
      <c r="A869" s="1153"/>
      <c r="B869" s="1158"/>
      <c r="C869" s="1157"/>
      <c r="D869" s="1147"/>
      <c r="E869" s="1147"/>
      <c r="F869" s="1069"/>
      <c r="G869" s="319">
        <v>1</v>
      </c>
      <c r="H869" s="319">
        <v>1</v>
      </c>
      <c r="I869" s="804" t="s">
        <v>6956</v>
      </c>
      <c r="J869" s="317" t="s">
        <v>6443</v>
      </c>
      <c r="K869" s="802"/>
    </row>
  </sheetData>
  <mergeCells count="456">
    <mergeCell ref="D861:D862"/>
    <mergeCell ref="E861:E862"/>
    <mergeCell ref="A866:A867"/>
    <mergeCell ref="B866:B867"/>
    <mergeCell ref="C866:C867"/>
    <mergeCell ref="D866:D869"/>
    <mergeCell ref="E866:E869"/>
    <mergeCell ref="F866:F867"/>
    <mergeCell ref="A868:A869"/>
    <mergeCell ref="B868:B869"/>
    <mergeCell ref="C868:C869"/>
    <mergeCell ref="F868:F869"/>
    <mergeCell ref="J833:J834"/>
    <mergeCell ref="K833:K834"/>
    <mergeCell ref="A847:A848"/>
    <mergeCell ref="B847:B848"/>
    <mergeCell ref="C847:C848"/>
    <mergeCell ref="D847:D848"/>
    <mergeCell ref="E847:E848"/>
    <mergeCell ref="F847:F848"/>
    <mergeCell ref="A849:A850"/>
    <mergeCell ref="B849:B850"/>
    <mergeCell ref="C849:C850"/>
    <mergeCell ref="D849:D850"/>
    <mergeCell ref="E849:E850"/>
    <mergeCell ref="F849:F850"/>
    <mergeCell ref="A856:A857"/>
    <mergeCell ref="B856:B857"/>
    <mergeCell ref="C856:C857"/>
    <mergeCell ref="D856:D857"/>
    <mergeCell ref="E856:E857"/>
    <mergeCell ref="F856:F857"/>
    <mergeCell ref="G856:G857"/>
    <mergeCell ref="H856:H857"/>
    <mergeCell ref="A831:A832"/>
    <mergeCell ref="B831:B832"/>
    <mergeCell ref="C831:C832"/>
    <mergeCell ref="D831:D832"/>
    <mergeCell ref="E831:E832"/>
    <mergeCell ref="F831:F832"/>
    <mergeCell ref="D833:D834"/>
    <mergeCell ref="E833:E834"/>
    <mergeCell ref="F833:F834"/>
    <mergeCell ref="D854:D855"/>
    <mergeCell ref="A786:A787"/>
    <mergeCell ref="B786:B787"/>
    <mergeCell ref="C786:C787"/>
    <mergeCell ref="D786:D787"/>
    <mergeCell ref="F786:F787"/>
    <mergeCell ref="H786:H787"/>
    <mergeCell ref="A819:A820"/>
    <mergeCell ref="B819:B820"/>
    <mergeCell ref="C819:C820"/>
    <mergeCell ref="D819:D820"/>
    <mergeCell ref="E819:E820"/>
    <mergeCell ref="F819:F820"/>
    <mergeCell ref="G819:G820"/>
    <mergeCell ref="H819:H820"/>
    <mergeCell ref="A802:A803"/>
    <mergeCell ref="B802:B803"/>
    <mergeCell ref="C802:C803"/>
    <mergeCell ref="D802:D803"/>
    <mergeCell ref="E802:E803"/>
    <mergeCell ref="F802:F803"/>
    <mergeCell ref="G732:G733"/>
    <mergeCell ref="H732:H733"/>
    <mergeCell ref="E765:E766"/>
    <mergeCell ref="F765:F766"/>
    <mergeCell ref="H765:H766"/>
    <mergeCell ref="A780:A781"/>
    <mergeCell ref="B780:B781"/>
    <mergeCell ref="C780:C781"/>
    <mergeCell ref="D780:D781"/>
    <mergeCell ref="F780:F781"/>
    <mergeCell ref="H780:H781"/>
    <mergeCell ref="A765:A766"/>
    <mergeCell ref="B765:B766"/>
    <mergeCell ref="C765:C766"/>
    <mergeCell ref="D765:D766"/>
    <mergeCell ref="A755:A756"/>
    <mergeCell ref="B755:B756"/>
    <mergeCell ref="C755:C756"/>
    <mergeCell ref="D755:D756"/>
    <mergeCell ref="E755:E756"/>
    <mergeCell ref="F755:F756"/>
    <mergeCell ref="F732:F733"/>
    <mergeCell ref="A732:A733"/>
    <mergeCell ref="B732:B733"/>
    <mergeCell ref="C732:C733"/>
    <mergeCell ref="D732:D733"/>
    <mergeCell ref="E732:E733"/>
    <mergeCell ref="A702:A703"/>
    <mergeCell ref="B702:B703"/>
    <mergeCell ref="C702:C703"/>
    <mergeCell ref="D702:D703"/>
    <mergeCell ref="E702:E703"/>
    <mergeCell ref="F702:F703"/>
    <mergeCell ref="H702:H703"/>
    <mergeCell ref="A715:A716"/>
    <mergeCell ref="B715:B716"/>
    <mergeCell ref="C715:C716"/>
    <mergeCell ref="D715:D716"/>
    <mergeCell ref="E715:E716"/>
    <mergeCell ref="F715:F716"/>
    <mergeCell ref="A690:A691"/>
    <mergeCell ref="B690:B691"/>
    <mergeCell ref="C690:C691"/>
    <mergeCell ref="D690:D691"/>
    <mergeCell ref="E690:E691"/>
    <mergeCell ref="F690:F691"/>
    <mergeCell ref="A696:A697"/>
    <mergeCell ref="B696:B697"/>
    <mergeCell ref="C696:C697"/>
    <mergeCell ref="D696:D697"/>
    <mergeCell ref="E696:E697"/>
    <mergeCell ref="F696:F697"/>
    <mergeCell ref="A683:A684"/>
    <mergeCell ref="B683:B684"/>
    <mergeCell ref="C683:C684"/>
    <mergeCell ref="D683:D684"/>
    <mergeCell ref="E683:E684"/>
    <mergeCell ref="F683:F684"/>
    <mergeCell ref="A676:A677"/>
    <mergeCell ref="B676:B677"/>
    <mergeCell ref="A688:A689"/>
    <mergeCell ref="B688:B689"/>
    <mergeCell ref="C688:C689"/>
    <mergeCell ref="D688:D689"/>
    <mergeCell ref="E688:E689"/>
    <mergeCell ref="F688:F689"/>
    <mergeCell ref="A627:A628"/>
    <mergeCell ref="B627:B628"/>
    <mergeCell ref="C627:C628"/>
    <mergeCell ref="A585:A586"/>
    <mergeCell ref="K641:K642"/>
    <mergeCell ref="D651:D652"/>
    <mergeCell ref="E651:E652"/>
    <mergeCell ref="C676:C677"/>
    <mergeCell ref="D676:D677"/>
    <mergeCell ref="E676:E677"/>
    <mergeCell ref="F676:F677"/>
    <mergeCell ref="J676:J677"/>
    <mergeCell ref="A597:A598"/>
    <mergeCell ref="B597:B598"/>
    <mergeCell ref="C597:C598"/>
    <mergeCell ref="D597:D598"/>
    <mergeCell ref="E597:E598"/>
    <mergeCell ref="F597:F598"/>
    <mergeCell ref="D585:D586"/>
    <mergeCell ref="A587:A588"/>
    <mergeCell ref="B587:B588"/>
    <mergeCell ref="C587:C588"/>
    <mergeCell ref="D587:D589"/>
    <mergeCell ref="E587:E589"/>
    <mergeCell ref="A416:A417"/>
    <mergeCell ref="B416:B417"/>
    <mergeCell ref="C416:C417"/>
    <mergeCell ref="D416:D417"/>
    <mergeCell ref="E416:E417"/>
    <mergeCell ref="F416:F417"/>
    <mergeCell ref="K639:K640"/>
    <mergeCell ref="A469:A470"/>
    <mergeCell ref="B469:B470"/>
    <mergeCell ref="C469:C470"/>
    <mergeCell ref="D469:D470"/>
    <mergeCell ref="E469:E470"/>
    <mergeCell ref="F469:F470"/>
    <mergeCell ref="G469:G470"/>
    <mergeCell ref="K469:K470"/>
    <mergeCell ref="J597:J598"/>
    <mergeCell ref="J600:J601"/>
    <mergeCell ref="J610:J611"/>
    <mergeCell ref="D600:D601"/>
    <mergeCell ref="E600:E601"/>
    <mergeCell ref="F600:F601"/>
    <mergeCell ref="F627:F628"/>
    <mergeCell ref="A602:A603"/>
    <mergeCell ref="B602:B603"/>
    <mergeCell ref="A445:A446"/>
    <mergeCell ref="B445:B446"/>
    <mergeCell ref="C445:C446"/>
    <mergeCell ref="D445:D446"/>
    <mergeCell ref="E445:E446"/>
    <mergeCell ref="F445:F446"/>
    <mergeCell ref="G445:G446"/>
    <mergeCell ref="K445:K446"/>
    <mergeCell ref="A466:A467"/>
    <mergeCell ref="B466:B467"/>
    <mergeCell ref="C466:C467"/>
    <mergeCell ref="D466:D467"/>
    <mergeCell ref="E466:E467"/>
    <mergeCell ref="F466:F467"/>
    <mergeCell ref="G466:G467"/>
    <mergeCell ref="K466:K467"/>
    <mergeCell ref="A449:A451"/>
    <mergeCell ref="B449:B451"/>
    <mergeCell ref="C449:C451"/>
    <mergeCell ref="D449:D451"/>
    <mergeCell ref="E449:E451"/>
    <mergeCell ref="F449:F451"/>
    <mergeCell ref="G449:G451"/>
    <mergeCell ref="K449:K451"/>
    <mergeCell ref="A108:A109"/>
    <mergeCell ref="J117:J118"/>
    <mergeCell ref="K117:K118"/>
    <mergeCell ref="A113:A114"/>
    <mergeCell ref="D390:D391"/>
    <mergeCell ref="E390:E391"/>
    <mergeCell ref="F390:F391"/>
    <mergeCell ref="H390:H391"/>
    <mergeCell ref="A412:A413"/>
    <mergeCell ref="B412:B413"/>
    <mergeCell ref="C412:C413"/>
    <mergeCell ref="D412:D413"/>
    <mergeCell ref="E412:E413"/>
    <mergeCell ref="F412:F413"/>
    <mergeCell ref="B390:B391"/>
    <mergeCell ref="C390:C391"/>
    <mergeCell ref="A407:A408"/>
    <mergeCell ref="B407:B408"/>
    <mergeCell ref="C407:C408"/>
    <mergeCell ref="D407:D408"/>
    <mergeCell ref="E407:E408"/>
    <mergeCell ref="F407:F408"/>
    <mergeCell ref="G407:G408"/>
    <mergeCell ref="I338:K338"/>
    <mergeCell ref="A385:A386"/>
    <mergeCell ref="B385:B386"/>
    <mergeCell ref="C385:C386"/>
    <mergeCell ref="D385:D386"/>
    <mergeCell ref="E385:E386"/>
    <mergeCell ref="F385:F386"/>
    <mergeCell ref="K385:K386"/>
    <mergeCell ref="C110:C111"/>
    <mergeCell ref="D110:D111"/>
    <mergeCell ref="E110:E111"/>
    <mergeCell ref="K110:K111"/>
    <mergeCell ref="F110:F111"/>
    <mergeCell ref="A269:A270"/>
    <mergeCell ref="B269:B270"/>
    <mergeCell ref="C56:C57"/>
    <mergeCell ref="D56:D57"/>
    <mergeCell ref="E56:E57"/>
    <mergeCell ref="F56:F57"/>
    <mergeCell ref="K56:K57"/>
    <mergeCell ref="K81:K82"/>
    <mergeCell ref="A83:A84"/>
    <mergeCell ref="B83:B84"/>
    <mergeCell ref="C83:C84"/>
    <mergeCell ref="D83:D84"/>
    <mergeCell ref="E83:E84"/>
    <mergeCell ref="F83:F84"/>
    <mergeCell ref="K83:K84"/>
    <mergeCell ref="B81:B82"/>
    <mergeCell ref="K65:K66"/>
    <mergeCell ref="B79:B80"/>
    <mergeCell ref="C79:C80"/>
    <mergeCell ref="D79:D80"/>
    <mergeCell ref="E79:E80"/>
    <mergeCell ref="F79:F80"/>
    <mergeCell ref="K79:K80"/>
    <mergeCell ref="A65:A66"/>
    <mergeCell ref="A79:A80"/>
    <mergeCell ref="G65:G66"/>
    <mergeCell ref="K46:K47"/>
    <mergeCell ref="A50:A51"/>
    <mergeCell ref="B50:B51"/>
    <mergeCell ref="C50:C51"/>
    <mergeCell ref="D50:D51"/>
    <mergeCell ref="E50:E51"/>
    <mergeCell ref="F50:F51"/>
    <mergeCell ref="K50:K51"/>
    <mergeCell ref="A52:A53"/>
    <mergeCell ref="B52:B53"/>
    <mergeCell ref="C52:C53"/>
    <mergeCell ref="D52:D53"/>
    <mergeCell ref="E52:E53"/>
    <mergeCell ref="F52:F53"/>
    <mergeCell ref="K52:K53"/>
    <mergeCell ref="A46:A47"/>
    <mergeCell ref="B46:B47"/>
    <mergeCell ref="C46:C47"/>
    <mergeCell ref="D46:D47"/>
    <mergeCell ref="A56:A57"/>
    <mergeCell ref="F46:F47"/>
    <mergeCell ref="E46:E47"/>
    <mergeCell ref="B56:B57"/>
    <mergeCell ref="A583:A584"/>
    <mergeCell ref="B583:B584"/>
    <mergeCell ref="F105:F106"/>
    <mergeCell ref="A117:A118"/>
    <mergeCell ref="B117:B118"/>
    <mergeCell ref="C117:C118"/>
    <mergeCell ref="D117:D118"/>
    <mergeCell ref="E117:E118"/>
    <mergeCell ref="F117:F118"/>
    <mergeCell ref="D521:D522"/>
    <mergeCell ref="E521:E522"/>
    <mergeCell ref="B108:B109"/>
    <mergeCell ref="C108:C109"/>
    <mergeCell ref="D108:D109"/>
    <mergeCell ref="E108:E109"/>
    <mergeCell ref="F108:F109"/>
    <mergeCell ref="C269:C270"/>
    <mergeCell ref="D269:D270"/>
    <mergeCell ref="E269:E270"/>
    <mergeCell ref="A110:A111"/>
    <mergeCell ref="A390:A391"/>
    <mergeCell ref="A105:A106"/>
    <mergeCell ref="B105:B106"/>
    <mergeCell ref="A87:A88"/>
    <mergeCell ref="D65:D66"/>
    <mergeCell ref="E65:E66"/>
    <mergeCell ref="F65:F66"/>
    <mergeCell ref="B87:B88"/>
    <mergeCell ref="C87:C88"/>
    <mergeCell ref="D87:D88"/>
    <mergeCell ref="E87:E88"/>
    <mergeCell ref="F87:F88"/>
    <mergeCell ref="A81:A82"/>
    <mergeCell ref="B113:B114"/>
    <mergeCell ref="C113:C114"/>
    <mergeCell ref="D113:D114"/>
    <mergeCell ref="E113:E114"/>
    <mergeCell ref="F113:F114"/>
    <mergeCell ref="A115:A116"/>
    <mergeCell ref="B115:B116"/>
    <mergeCell ref="C115:C116"/>
    <mergeCell ref="D115:D116"/>
    <mergeCell ref="E115:E116"/>
    <mergeCell ref="F115:F116"/>
    <mergeCell ref="A1:K1"/>
    <mergeCell ref="A2:K2"/>
    <mergeCell ref="K4:K5"/>
    <mergeCell ref="A33:A34"/>
    <mergeCell ref="B33:B34"/>
    <mergeCell ref="C33:C34"/>
    <mergeCell ref="D33:D34"/>
    <mergeCell ref="E33:E34"/>
    <mergeCell ref="F33:F34"/>
    <mergeCell ref="A4:A5"/>
    <mergeCell ref="B4:B5"/>
    <mergeCell ref="C4:C5"/>
    <mergeCell ref="D4:E4"/>
    <mergeCell ref="F4:J4"/>
    <mergeCell ref="K33:K34"/>
    <mergeCell ref="F587:F588"/>
    <mergeCell ref="A600:A601"/>
    <mergeCell ref="B600:B601"/>
    <mergeCell ref="C600:C601"/>
    <mergeCell ref="B610:B611"/>
    <mergeCell ref="D602:D603"/>
    <mergeCell ref="E602:E603"/>
    <mergeCell ref="F602:F603"/>
    <mergeCell ref="A610:A611"/>
    <mergeCell ref="C610:C611"/>
    <mergeCell ref="D610:D611"/>
    <mergeCell ref="E610:E611"/>
    <mergeCell ref="C602:C603"/>
    <mergeCell ref="F610:F611"/>
    <mergeCell ref="A639:A640"/>
    <mergeCell ref="D664:D665"/>
    <mergeCell ref="E664:E665"/>
    <mergeCell ref="F664:F665"/>
    <mergeCell ref="D670:D671"/>
    <mergeCell ref="D673:D674"/>
    <mergeCell ref="E673:E674"/>
    <mergeCell ref="A658:A659"/>
    <mergeCell ref="B658:B659"/>
    <mergeCell ref="C658:C659"/>
    <mergeCell ref="D658:D659"/>
    <mergeCell ref="E658:E659"/>
    <mergeCell ref="F658:F659"/>
    <mergeCell ref="B639:B640"/>
    <mergeCell ref="C639:C640"/>
    <mergeCell ref="D639:D640"/>
    <mergeCell ref="E639:E640"/>
    <mergeCell ref="F639:F640"/>
    <mergeCell ref="A641:A642"/>
    <mergeCell ref="B641:B642"/>
    <mergeCell ref="C641:C642"/>
    <mergeCell ref="D641:D642"/>
    <mergeCell ref="E641:E642"/>
    <mergeCell ref="F641:F642"/>
    <mergeCell ref="K633:K634"/>
    <mergeCell ref="A633:A634"/>
    <mergeCell ref="B633:B634"/>
    <mergeCell ref="C633:C634"/>
    <mergeCell ref="F633:F634"/>
    <mergeCell ref="D633:D635"/>
    <mergeCell ref="E633:E635"/>
    <mergeCell ref="J633:J634"/>
    <mergeCell ref="J583:J584"/>
    <mergeCell ref="J587:J588"/>
    <mergeCell ref="D583:D584"/>
    <mergeCell ref="E585:E586"/>
    <mergeCell ref="D627:D628"/>
    <mergeCell ref="E627:E628"/>
    <mergeCell ref="C583:C584"/>
    <mergeCell ref="E583:E584"/>
    <mergeCell ref="F583:F584"/>
    <mergeCell ref="E595:E596"/>
    <mergeCell ref="F595:F596"/>
    <mergeCell ref="A595:A596"/>
    <mergeCell ref="B595:B596"/>
    <mergeCell ref="C595:C596"/>
    <mergeCell ref="D595:D596"/>
    <mergeCell ref="K587:K588"/>
    <mergeCell ref="E81:E82"/>
    <mergeCell ref="B65:B66"/>
    <mergeCell ref="C65:C66"/>
    <mergeCell ref="K583:K584"/>
    <mergeCell ref="K585:K586"/>
    <mergeCell ref="K597:K598"/>
    <mergeCell ref="K600:K601"/>
    <mergeCell ref="K602:K603"/>
    <mergeCell ref="K610:K611"/>
    <mergeCell ref="K595:K596"/>
    <mergeCell ref="B585:B586"/>
    <mergeCell ref="C585:C586"/>
    <mergeCell ref="F585:F586"/>
    <mergeCell ref="B110:B111"/>
    <mergeCell ref="K113:K114"/>
    <mergeCell ref="K115:K116"/>
    <mergeCell ref="C105:C106"/>
    <mergeCell ref="D105:D106"/>
    <mergeCell ref="E105:E106"/>
    <mergeCell ref="I335:K335"/>
    <mergeCell ref="K105:K106"/>
    <mergeCell ref="K108:K109"/>
    <mergeCell ref="G416:G417"/>
    <mergeCell ref="K412:K413"/>
    <mergeCell ref="I732:I733"/>
    <mergeCell ref="J732:J733"/>
    <mergeCell ref="K732:K733"/>
    <mergeCell ref="K407:K408"/>
    <mergeCell ref="A54:A55"/>
    <mergeCell ref="B54:B55"/>
    <mergeCell ref="C54:C55"/>
    <mergeCell ref="D54:D55"/>
    <mergeCell ref="E54:E55"/>
    <mergeCell ref="F54:F55"/>
    <mergeCell ref="K54:K55"/>
    <mergeCell ref="D91:E91"/>
    <mergeCell ref="D208:E208"/>
    <mergeCell ref="A273:A274"/>
    <mergeCell ref="B273:B274"/>
    <mergeCell ref="C273:C274"/>
    <mergeCell ref="D273:D274"/>
    <mergeCell ref="E273:E274"/>
    <mergeCell ref="F273:F274"/>
    <mergeCell ref="K273:K274"/>
    <mergeCell ref="K87:K88"/>
    <mergeCell ref="F81:F82"/>
    <mergeCell ref="C81:C82"/>
    <mergeCell ref="D81:D82"/>
  </mergeCells>
  <printOptions horizontalCentered="1"/>
  <pageMargins left="0.2" right="0.2" top="0.75" bottom="0.25" header="0.3" footer="0.3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03"/>
  <sheetViews>
    <sheetView zoomScaleNormal="100" workbookViewId="0">
      <selection activeCell="H318" sqref="H318"/>
    </sheetView>
  </sheetViews>
  <sheetFormatPr defaultRowHeight="15.75" x14ac:dyDescent="0.2"/>
  <cols>
    <col min="1" max="1" width="6.140625" style="353" customWidth="1"/>
    <col min="2" max="2" width="33.85546875" style="352" customWidth="1"/>
    <col min="3" max="3" width="27.140625" style="352" customWidth="1"/>
    <col min="4" max="4" width="8.5703125" style="352" bestFit="1" customWidth="1"/>
    <col min="5" max="5" width="5.85546875" style="353" bestFit="1" customWidth="1"/>
    <col min="6" max="6" width="12.28515625" style="368" bestFit="1" customWidth="1"/>
    <col min="7" max="8" width="11.140625" style="653" bestFit="1" customWidth="1"/>
    <col min="9" max="9" width="18.7109375" style="352" customWidth="1"/>
    <col min="10" max="239" width="9.140625" style="353"/>
    <col min="240" max="240" width="4.7109375" style="353" bestFit="1" customWidth="1"/>
    <col min="241" max="241" width="37" style="353" customWidth="1"/>
    <col min="242" max="242" width="28" style="353" bestFit="1" customWidth="1"/>
    <col min="243" max="243" width="8.5703125" style="353" bestFit="1" customWidth="1"/>
    <col min="244" max="244" width="5.85546875" style="353" bestFit="1" customWidth="1"/>
    <col min="245" max="245" width="12.28515625" style="353" bestFit="1" customWidth="1"/>
    <col min="246" max="247" width="11.140625" style="353" bestFit="1" customWidth="1"/>
    <col min="248" max="248" width="19.5703125" style="353" customWidth="1"/>
    <col min="249" max="249" width="35.42578125" style="353" customWidth="1"/>
    <col min="250" max="250" width="26.42578125" style="353" customWidth="1"/>
    <col min="251" max="495" width="9.140625" style="353"/>
    <col min="496" max="496" width="4.7109375" style="353" bestFit="1" customWidth="1"/>
    <col min="497" max="497" width="37" style="353" customWidth="1"/>
    <col min="498" max="498" width="28" style="353" bestFit="1" customWidth="1"/>
    <col min="499" max="499" width="8.5703125" style="353" bestFit="1" customWidth="1"/>
    <col min="500" max="500" width="5.85546875" style="353" bestFit="1" customWidth="1"/>
    <col min="501" max="501" width="12.28515625" style="353" bestFit="1" customWidth="1"/>
    <col min="502" max="503" width="11.140625" style="353" bestFit="1" customWidth="1"/>
    <col min="504" max="504" width="19.5703125" style="353" customWidth="1"/>
    <col min="505" max="505" width="35.42578125" style="353" customWidth="1"/>
    <col min="506" max="506" width="26.42578125" style="353" customWidth="1"/>
    <col min="507" max="751" width="9.140625" style="353"/>
    <col min="752" max="752" width="4.7109375" style="353" bestFit="1" customWidth="1"/>
    <col min="753" max="753" width="37" style="353" customWidth="1"/>
    <col min="754" max="754" width="28" style="353" bestFit="1" customWidth="1"/>
    <col min="755" max="755" width="8.5703125" style="353" bestFit="1" customWidth="1"/>
    <col min="756" max="756" width="5.85546875" style="353" bestFit="1" customWidth="1"/>
    <col min="757" max="757" width="12.28515625" style="353" bestFit="1" customWidth="1"/>
    <col min="758" max="759" width="11.140625" style="353" bestFit="1" customWidth="1"/>
    <col min="760" max="760" width="19.5703125" style="353" customWidth="1"/>
    <col min="761" max="761" width="35.42578125" style="353" customWidth="1"/>
    <col min="762" max="762" width="26.42578125" style="353" customWidth="1"/>
    <col min="763" max="1007" width="9.140625" style="353"/>
    <col min="1008" max="1008" width="4.7109375" style="353" bestFit="1" customWidth="1"/>
    <col min="1009" max="1009" width="37" style="353" customWidth="1"/>
    <col min="1010" max="1010" width="28" style="353" bestFit="1" customWidth="1"/>
    <col min="1011" max="1011" width="8.5703125" style="353" bestFit="1" customWidth="1"/>
    <col min="1012" max="1012" width="5.85546875" style="353" bestFit="1" customWidth="1"/>
    <col min="1013" max="1013" width="12.28515625" style="353" bestFit="1" customWidth="1"/>
    <col min="1014" max="1015" width="11.140625" style="353" bestFit="1" customWidth="1"/>
    <col min="1016" max="1016" width="19.5703125" style="353" customWidth="1"/>
    <col min="1017" max="1017" width="35.42578125" style="353" customWidth="1"/>
    <col min="1018" max="1018" width="26.42578125" style="353" customWidth="1"/>
    <col min="1019" max="1263" width="9.140625" style="353"/>
    <col min="1264" max="1264" width="4.7109375" style="353" bestFit="1" customWidth="1"/>
    <col min="1265" max="1265" width="37" style="353" customWidth="1"/>
    <col min="1266" max="1266" width="28" style="353" bestFit="1" customWidth="1"/>
    <col min="1267" max="1267" width="8.5703125" style="353" bestFit="1" customWidth="1"/>
    <col min="1268" max="1268" width="5.85546875" style="353" bestFit="1" customWidth="1"/>
    <col min="1269" max="1269" width="12.28515625" style="353" bestFit="1" customWidth="1"/>
    <col min="1270" max="1271" width="11.140625" style="353" bestFit="1" customWidth="1"/>
    <col min="1272" max="1272" width="19.5703125" style="353" customWidth="1"/>
    <col min="1273" max="1273" width="35.42578125" style="353" customWidth="1"/>
    <col min="1274" max="1274" width="26.42578125" style="353" customWidth="1"/>
    <col min="1275" max="1519" width="9.140625" style="353"/>
    <col min="1520" max="1520" width="4.7109375" style="353" bestFit="1" customWidth="1"/>
    <col min="1521" max="1521" width="37" style="353" customWidth="1"/>
    <col min="1522" max="1522" width="28" style="353" bestFit="1" customWidth="1"/>
    <col min="1523" max="1523" width="8.5703125" style="353" bestFit="1" customWidth="1"/>
    <col min="1524" max="1524" width="5.85546875" style="353" bestFit="1" customWidth="1"/>
    <col min="1525" max="1525" width="12.28515625" style="353" bestFit="1" customWidth="1"/>
    <col min="1526" max="1527" width="11.140625" style="353" bestFit="1" customWidth="1"/>
    <col min="1528" max="1528" width="19.5703125" style="353" customWidth="1"/>
    <col min="1529" max="1529" width="35.42578125" style="353" customWidth="1"/>
    <col min="1530" max="1530" width="26.42578125" style="353" customWidth="1"/>
    <col min="1531" max="1775" width="9.140625" style="353"/>
    <col min="1776" max="1776" width="4.7109375" style="353" bestFit="1" customWidth="1"/>
    <col min="1777" max="1777" width="37" style="353" customWidth="1"/>
    <col min="1778" max="1778" width="28" style="353" bestFit="1" customWidth="1"/>
    <col min="1779" max="1779" width="8.5703125" style="353" bestFit="1" customWidth="1"/>
    <col min="1780" max="1780" width="5.85546875" style="353" bestFit="1" customWidth="1"/>
    <col min="1781" max="1781" width="12.28515625" style="353" bestFit="1" customWidth="1"/>
    <col min="1782" max="1783" width="11.140625" style="353" bestFit="1" customWidth="1"/>
    <col min="1784" max="1784" width="19.5703125" style="353" customWidth="1"/>
    <col min="1785" max="1785" width="35.42578125" style="353" customWidth="1"/>
    <col min="1786" max="1786" width="26.42578125" style="353" customWidth="1"/>
    <col min="1787" max="2031" width="9.140625" style="353"/>
    <col min="2032" max="2032" width="4.7109375" style="353" bestFit="1" customWidth="1"/>
    <col min="2033" max="2033" width="37" style="353" customWidth="1"/>
    <col min="2034" max="2034" width="28" style="353" bestFit="1" customWidth="1"/>
    <col min="2035" max="2035" width="8.5703125" style="353" bestFit="1" customWidth="1"/>
    <col min="2036" max="2036" width="5.85546875" style="353" bestFit="1" customWidth="1"/>
    <col min="2037" max="2037" width="12.28515625" style="353" bestFit="1" customWidth="1"/>
    <col min="2038" max="2039" width="11.140625" style="353" bestFit="1" customWidth="1"/>
    <col min="2040" max="2040" width="19.5703125" style="353" customWidth="1"/>
    <col min="2041" max="2041" width="35.42578125" style="353" customWidth="1"/>
    <col min="2042" max="2042" width="26.42578125" style="353" customWidth="1"/>
    <col min="2043" max="2287" width="9.140625" style="353"/>
    <col min="2288" max="2288" width="4.7109375" style="353" bestFit="1" customWidth="1"/>
    <col min="2289" max="2289" width="37" style="353" customWidth="1"/>
    <col min="2290" max="2290" width="28" style="353" bestFit="1" customWidth="1"/>
    <col min="2291" max="2291" width="8.5703125" style="353" bestFit="1" customWidth="1"/>
    <col min="2292" max="2292" width="5.85546875" style="353" bestFit="1" customWidth="1"/>
    <col min="2293" max="2293" width="12.28515625" style="353" bestFit="1" customWidth="1"/>
    <col min="2294" max="2295" width="11.140625" style="353" bestFit="1" customWidth="1"/>
    <col min="2296" max="2296" width="19.5703125" style="353" customWidth="1"/>
    <col min="2297" max="2297" width="35.42578125" style="353" customWidth="1"/>
    <col min="2298" max="2298" width="26.42578125" style="353" customWidth="1"/>
    <col min="2299" max="2543" width="9.140625" style="353"/>
    <col min="2544" max="2544" width="4.7109375" style="353" bestFit="1" customWidth="1"/>
    <col min="2545" max="2545" width="37" style="353" customWidth="1"/>
    <col min="2546" max="2546" width="28" style="353" bestFit="1" customWidth="1"/>
    <col min="2547" max="2547" width="8.5703125" style="353" bestFit="1" customWidth="1"/>
    <col min="2548" max="2548" width="5.85546875" style="353" bestFit="1" customWidth="1"/>
    <col min="2549" max="2549" width="12.28515625" style="353" bestFit="1" customWidth="1"/>
    <col min="2550" max="2551" width="11.140625" style="353" bestFit="1" customWidth="1"/>
    <col min="2552" max="2552" width="19.5703125" style="353" customWidth="1"/>
    <col min="2553" max="2553" width="35.42578125" style="353" customWidth="1"/>
    <col min="2554" max="2554" width="26.42578125" style="353" customWidth="1"/>
    <col min="2555" max="2799" width="9.140625" style="353"/>
    <col min="2800" max="2800" width="4.7109375" style="353" bestFit="1" customWidth="1"/>
    <col min="2801" max="2801" width="37" style="353" customWidth="1"/>
    <col min="2802" max="2802" width="28" style="353" bestFit="1" customWidth="1"/>
    <col min="2803" max="2803" width="8.5703125" style="353" bestFit="1" customWidth="1"/>
    <col min="2804" max="2804" width="5.85546875" style="353" bestFit="1" customWidth="1"/>
    <col min="2805" max="2805" width="12.28515625" style="353" bestFit="1" customWidth="1"/>
    <col min="2806" max="2807" width="11.140625" style="353" bestFit="1" customWidth="1"/>
    <col min="2808" max="2808" width="19.5703125" style="353" customWidth="1"/>
    <col min="2809" max="2809" width="35.42578125" style="353" customWidth="1"/>
    <col min="2810" max="2810" width="26.42578125" style="353" customWidth="1"/>
    <col min="2811" max="3055" width="9.140625" style="353"/>
    <col min="3056" max="3056" width="4.7109375" style="353" bestFit="1" customWidth="1"/>
    <col min="3057" max="3057" width="37" style="353" customWidth="1"/>
    <col min="3058" max="3058" width="28" style="353" bestFit="1" customWidth="1"/>
    <col min="3059" max="3059" width="8.5703125" style="353" bestFit="1" customWidth="1"/>
    <col min="3060" max="3060" width="5.85546875" style="353" bestFit="1" customWidth="1"/>
    <col min="3061" max="3061" width="12.28515625" style="353" bestFit="1" customWidth="1"/>
    <col min="3062" max="3063" width="11.140625" style="353" bestFit="1" customWidth="1"/>
    <col min="3064" max="3064" width="19.5703125" style="353" customWidth="1"/>
    <col min="3065" max="3065" width="35.42578125" style="353" customWidth="1"/>
    <col min="3066" max="3066" width="26.42578125" style="353" customWidth="1"/>
    <col min="3067" max="3311" width="9.140625" style="353"/>
    <col min="3312" max="3312" width="4.7109375" style="353" bestFit="1" customWidth="1"/>
    <col min="3313" max="3313" width="37" style="353" customWidth="1"/>
    <col min="3314" max="3314" width="28" style="353" bestFit="1" customWidth="1"/>
    <col min="3315" max="3315" width="8.5703125" style="353" bestFit="1" customWidth="1"/>
    <col min="3316" max="3316" width="5.85546875" style="353" bestFit="1" customWidth="1"/>
    <col min="3317" max="3317" width="12.28515625" style="353" bestFit="1" customWidth="1"/>
    <col min="3318" max="3319" width="11.140625" style="353" bestFit="1" customWidth="1"/>
    <col min="3320" max="3320" width="19.5703125" style="353" customWidth="1"/>
    <col min="3321" max="3321" width="35.42578125" style="353" customWidth="1"/>
    <col min="3322" max="3322" width="26.42578125" style="353" customWidth="1"/>
    <col min="3323" max="3567" width="9.140625" style="353"/>
    <col min="3568" max="3568" width="4.7109375" style="353" bestFit="1" customWidth="1"/>
    <col min="3569" max="3569" width="37" style="353" customWidth="1"/>
    <col min="3570" max="3570" width="28" style="353" bestFit="1" customWidth="1"/>
    <col min="3571" max="3571" width="8.5703125" style="353" bestFit="1" customWidth="1"/>
    <col min="3572" max="3572" width="5.85546875" style="353" bestFit="1" customWidth="1"/>
    <col min="3573" max="3573" width="12.28515625" style="353" bestFit="1" customWidth="1"/>
    <col min="3574" max="3575" width="11.140625" style="353" bestFit="1" customWidth="1"/>
    <col min="3576" max="3576" width="19.5703125" style="353" customWidth="1"/>
    <col min="3577" max="3577" width="35.42578125" style="353" customWidth="1"/>
    <col min="3578" max="3578" width="26.42578125" style="353" customWidth="1"/>
    <col min="3579" max="3823" width="9.140625" style="353"/>
    <col min="3824" max="3824" width="4.7109375" style="353" bestFit="1" customWidth="1"/>
    <col min="3825" max="3825" width="37" style="353" customWidth="1"/>
    <col min="3826" max="3826" width="28" style="353" bestFit="1" customWidth="1"/>
    <col min="3827" max="3827" width="8.5703125" style="353" bestFit="1" customWidth="1"/>
    <col min="3828" max="3828" width="5.85546875" style="353" bestFit="1" customWidth="1"/>
    <col min="3829" max="3829" width="12.28515625" style="353" bestFit="1" customWidth="1"/>
    <col min="3830" max="3831" width="11.140625" style="353" bestFit="1" customWidth="1"/>
    <col min="3832" max="3832" width="19.5703125" style="353" customWidth="1"/>
    <col min="3833" max="3833" width="35.42578125" style="353" customWidth="1"/>
    <col min="3834" max="3834" width="26.42578125" style="353" customWidth="1"/>
    <col min="3835" max="4079" width="9.140625" style="353"/>
    <col min="4080" max="4080" width="4.7109375" style="353" bestFit="1" customWidth="1"/>
    <col min="4081" max="4081" width="37" style="353" customWidth="1"/>
    <col min="4082" max="4082" width="28" style="353" bestFit="1" customWidth="1"/>
    <col min="4083" max="4083" width="8.5703125" style="353" bestFit="1" customWidth="1"/>
    <col min="4084" max="4084" width="5.85546875" style="353" bestFit="1" customWidth="1"/>
    <col min="4085" max="4085" width="12.28515625" style="353" bestFit="1" customWidth="1"/>
    <col min="4086" max="4087" width="11.140625" style="353" bestFit="1" customWidth="1"/>
    <col min="4088" max="4088" width="19.5703125" style="353" customWidth="1"/>
    <col min="4089" max="4089" width="35.42578125" style="353" customWidth="1"/>
    <col min="4090" max="4090" width="26.42578125" style="353" customWidth="1"/>
    <col min="4091" max="4335" width="9.140625" style="353"/>
    <col min="4336" max="4336" width="4.7109375" style="353" bestFit="1" customWidth="1"/>
    <col min="4337" max="4337" width="37" style="353" customWidth="1"/>
    <col min="4338" max="4338" width="28" style="353" bestFit="1" customWidth="1"/>
    <col min="4339" max="4339" width="8.5703125" style="353" bestFit="1" customWidth="1"/>
    <col min="4340" max="4340" width="5.85546875" style="353" bestFit="1" customWidth="1"/>
    <col min="4341" max="4341" width="12.28515625" style="353" bestFit="1" customWidth="1"/>
    <col min="4342" max="4343" width="11.140625" style="353" bestFit="1" customWidth="1"/>
    <col min="4344" max="4344" width="19.5703125" style="353" customWidth="1"/>
    <col min="4345" max="4345" width="35.42578125" style="353" customWidth="1"/>
    <col min="4346" max="4346" width="26.42578125" style="353" customWidth="1"/>
    <col min="4347" max="4591" width="9.140625" style="353"/>
    <col min="4592" max="4592" width="4.7109375" style="353" bestFit="1" customWidth="1"/>
    <col min="4593" max="4593" width="37" style="353" customWidth="1"/>
    <col min="4594" max="4594" width="28" style="353" bestFit="1" customWidth="1"/>
    <col min="4595" max="4595" width="8.5703125" style="353" bestFit="1" customWidth="1"/>
    <col min="4596" max="4596" width="5.85546875" style="353" bestFit="1" customWidth="1"/>
    <col min="4597" max="4597" width="12.28515625" style="353" bestFit="1" customWidth="1"/>
    <col min="4598" max="4599" width="11.140625" style="353" bestFit="1" customWidth="1"/>
    <col min="4600" max="4600" width="19.5703125" style="353" customWidth="1"/>
    <col min="4601" max="4601" width="35.42578125" style="353" customWidth="1"/>
    <col min="4602" max="4602" width="26.42578125" style="353" customWidth="1"/>
    <col min="4603" max="4847" width="9.140625" style="353"/>
    <col min="4848" max="4848" width="4.7109375" style="353" bestFit="1" customWidth="1"/>
    <col min="4849" max="4849" width="37" style="353" customWidth="1"/>
    <col min="4850" max="4850" width="28" style="353" bestFit="1" customWidth="1"/>
    <col min="4851" max="4851" width="8.5703125" style="353" bestFit="1" customWidth="1"/>
    <col min="4852" max="4852" width="5.85546875" style="353" bestFit="1" customWidth="1"/>
    <col min="4853" max="4853" width="12.28515625" style="353" bestFit="1" customWidth="1"/>
    <col min="4854" max="4855" width="11.140625" style="353" bestFit="1" customWidth="1"/>
    <col min="4856" max="4856" width="19.5703125" style="353" customWidth="1"/>
    <col min="4857" max="4857" width="35.42578125" style="353" customWidth="1"/>
    <col min="4858" max="4858" width="26.42578125" style="353" customWidth="1"/>
    <col min="4859" max="5103" width="9.140625" style="353"/>
    <col min="5104" max="5104" width="4.7109375" style="353" bestFit="1" customWidth="1"/>
    <col min="5105" max="5105" width="37" style="353" customWidth="1"/>
    <col min="5106" max="5106" width="28" style="353" bestFit="1" customWidth="1"/>
    <col min="5107" max="5107" width="8.5703125" style="353" bestFit="1" customWidth="1"/>
    <col min="5108" max="5108" width="5.85546875" style="353" bestFit="1" customWidth="1"/>
    <col min="5109" max="5109" width="12.28515625" style="353" bestFit="1" customWidth="1"/>
    <col min="5110" max="5111" width="11.140625" style="353" bestFit="1" customWidth="1"/>
    <col min="5112" max="5112" width="19.5703125" style="353" customWidth="1"/>
    <col min="5113" max="5113" width="35.42578125" style="353" customWidth="1"/>
    <col min="5114" max="5114" width="26.42578125" style="353" customWidth="1"/>
    <col min="5115" max="5359" width="9.140625" style="353"/>
    <col min="5360" max="5360" width="4.7109375" style="353" bestFit="1" customWidth="1"/>
    <col min="5361" max="5361" width="37" style="353" customWidth="1"/>
    <col min="5362" max="5362" width="28" style="353" bestFit="1" customWidth="1"/>
    <col min="5363" max="5363" width="8.5703125" style="353" bestFit="1" customWidth="1"/>
    <col min="5364" max="5364" width="5.85546875" style="353" bestFit="1" customWidth="1"/>
    <col min="5365" max="5365" width="12.28515625" style="353" bestFit="1" customWidth="1"/>
    <col min="5366" max="5367" width="11.140625" style="353" bestFit="1" customWidth="1"/>
    <col min="5368" max="5368" width="19.5703125" style="353" customWidth="1"/>
    <col min="5369" max="5369" width="35.42578125" style="353" customWidth="1"/>
    <col min="5370" max="5370" width="26.42578125" style="353" customWidth="1"/>
    <col min="5371" max="5615" width="9.140625" style="353"/>
    <col min="5616" max="5616" width="4.7109375" style="353" bestFit="1" customWidth="1"/>
    <col min="5617" max="5617" width="37" style="353" customWidth="1"/>
    <col min="5618" max="5618" width="28" style="353" bestFit="1" customWidth="1"/>
    <col min="5619" max="5619" width="8.5703125" style="353" bestFit="1" customWidth="1"/>
    <col min="5620" max="5620" width="5.85546875" style="353" bestFit="1" customWidth="1"/>
    <col min="5621" max="5621" width="12.28515625" style="353" bestFit="1" customWidth="1"/>
    <col min="5622" max="5623" width="11.140625" style="353" bestFit="1" customWidth="1"/>
    <col min="5624" max="5624" width="19.5703125" style="353" customWidth="1"/>
    <col min="5625" max="5625" width="35.42578125" style="353" customWidth="1"/>
    <col min="5626" max="5626" width="26.42578125" style="353" customWidth="1"/>
    <col min="5627" max="5871" width="9.140625" style="353"/>
    <col min="5872" max="5872" width="4.7109375" style="353" bestFit="1" customWidth="1"/>
    <col min="5873" max="5873" width="37" style="353" customWidth="1"/>
    <col min="5874" max="5874" width="28" style="353" bestFit="1" customWidth="1"/>
    <col min="5875" max="5875" width="8.5703125" style="353" bestFit="1" customWidth="1"/>
    <col min="5876" max="5876" width="5.85546875" style="353" bestFit="1" customWidth="1"/>
    <col min="5877" max="5877" width="12.28515625" style="353" bestFit="1" customWidth="1"/>
    <col min="5878" max="5879" width="11.140625" style="353" bestFit="1" customWidth="1"/>
    <col min="5880" max="5880" width="19.5703125" style="353" customWidth="1"/>
    <col min="5881" max="5881" width="35.42578125" style="353" customWidth="1"/>
    <col min="5882" max="5882" width="26.42578125" style="353" customWidth="1"/>
    <col min="5883" max="6127" width="9.140625" style="353"/>
    <col min="6128" max="6128" width="4.7109375" style="353" bestFit="1" customWidth="1"/>
    <col min="6129" max="6129" width="37" style="353" customWidth="1"/>
    <col min="6130" max="6130" width="28" style="353" bestFit="1" customWidth="1"/>
    <col min="6131" max="6131" width="8.5703125" style="353" bestFit="1" customWidth="1"/>
    <col min="6132" max="6132" width="5.85546875" style="353" bestFit="1" customWidth="1"/>
    <col min="6133" max="6133" width="12.28515625" style="353" bestFit="1" customWidth="1"/>
    <col min="6134" max="6135" width="11.140625" style="353" bestFit="1" customWidth="1"/>
    <col min="6136" max="6136" width="19.5703125" style="353" customWidth="1"/>
    <col min="6137" max="6137" width="35.42578125" style="353" customWidth="1"/>
    <col min="6138" max="6138" width="26.42578125" style="353" customWidth="1"/>
    <col min="6139" max="6383" width="9.140625" style="353"/>
    <col min="6384" max="6384" width="4.7109375" style="353" bestFit="1" customWidth="1"/>
    <col min="6385" max="6385" width="37" style="353" customWidth="1"/>
    <col min="6386" max="6386" width="28" style="353" bestFit="1" customWidth="1"/>
    <col min="6387" max="6387" width="8.5703125" style="353" bestFit="1" customWidth="1"/>
    <col min="6388" max="6388" width="5.85546875" style="353" bestFit="1" customWidth="1"/>
    <col min="6389" max="6389" width="12.28515625" style="353" bestFit="1" customWidth="1"/>
    <col min="6390" max="6391" width="11.140625" style="353" bestFit="1" customWidth="1"/>
    <col min="6392" max="6392" width="19.5703125" style="353" customWidth="1"/>
    <col min="6393" max="6393" width="35.42578125" style="353" customWidth="1"/>
    <col min="6394" max="6394" width="26.42578125" style="353" customWidth="1"/>
    <col min="6395" max="6639" width="9.140625" style="353"/>
    <col min="6640" max="6640" width="4.7109375" style="353" bestFit="1" customWidth="1"/>
    <col min="6641" max="6641" width="37" style="353" customWidth="1"/>
    <col min="6642" max="6642" width="28" style="353" bestFit="1" customWidth="1"/>
    <col min="6643" max="6643" width="8.5703125" style="353" bestFit="1" customWidth="1"/>
    <col min="6644" max="6644" width="5.85546875" style="353" bestFit="1" customWidth="1"/>
    <col min="6645" max="6645" width="12.28515625" style="353" bestFit="1" customWidth="1"/>
    <col min="6646" max="6647" width="11.140625" style="353" bestFit="1" customWidth="1"/>
    <col min="6648" max="6648" width="19.5703125" style="353" customWidth="1"/>
    <col min="6649" max="6649" width="35.42578125" style="353" customWidth="1"/>
    <col min="6650" max="6650" width="26.42578125" style="353" customWidth="1"/>
    <col min="6651" max="6895" width="9.140625" style="353"/>
    <col min="6896" max="6896" width="4.7109375" style="353" bestFit="1" customWidth="1"/>
    <col min="6897" max="6897" width="37" style="353" customWidth="1"/>
    <col min="6898" max="6898" width="28" style="353" bestFit="1" customWidth="1"/>
    <col min="6899" max="6899" width="8.5703125" style="353" bestFit="1" customWidth="1"/>
    <col min="6900" max="6900" width="5.85546875" style="353" bestFit="1" customWidth="1"/>
    <col min="6901" max="6901" width="12.28515625" style="353" bestFit="1" customWidth="1"/>
    <col min="6902" max="6903" width="11.140625" style="353" bestFit="1" customWidth="1"/>
    <col min="6904" max="6904" width="19.5703125" style="353" customWidth="1"/>
    <col min="6905" max="6905" width="35.42578125" style="353" customWidth="1"/>
    <col min="6906" max="6906" width="26.42578125" style="353" customWidth="1"/>
    <col min="6907" max="7151" width="9.140625" style="353"/>
    <col min="7152" max="7152" width="4.7109375" style="353" bestFit="1" customWidth="1"/>
    <col min="7153" max="7153" width="37" style="353" customWidth="1"/>
    <col min="7154" max="7154" width="28" style="353" bestFit="1" customWidth="1"/>
    <col min="7155" max="7155" width="8.5703125" style="353" bestFit="1" customWidth="1"/>
    <col min="7156" max="7156" width="5.85546875" style="353" bestFit="1" customWidth="1"/>
    <col min="7157" max="7157" width="12.28515625" style="353" bestFit="1" customWidth="1"/>
    <col min="7158" max="7159" width="11.140625" style="353" bestFit="1" customWidth="1"/>
    <col min="7160" max="7160" width="19.5703125" style="353" customWidth="1"/>
    <col min="7161" max="7161" width="35.42578125" style="353" customWidth="1"/>
    <col min="7162" max="7162" width="26.42578125" style="353" customWidth="1"/>
    <col min="7163" max="7407" width="9.140625" style="353"/>
    <col min="7408" max="7408" width="4.7109375" style="353" bestFit="1" customWidth="1"/>
    <col min="7409" max="7409" width="37" style="353" customWidth="1"/>
    <col min="7410" max="7410" width="28" style="353" bestFit="1" customWidth="1"/>
    <col min="7411" max="7411" width="8.5703125" style="353" bestFit="1" customWidth="1"/>
    <col min="7412" max="7412" width="5.85546875" style="353" bestFit="1" customWidth="1"/>
    <col min="7413" max="7413" width="12.28515625" style="353" bestFit="1" customWidth="1"/>
    <col min="7414" max="7415" width="11.140625" style="353" bestFit="1" customWidth="1"/>
    <col min="7416" max="7416" width="19.5703125" style="353" customWidth="1"/>
    <col min="7417" max="7417" width="35.42578125" style="353" customWidth="1"/>
    <col min="7418" max="7418" width="26.42578125" style="353" customWidth="1"/>
    <col min="7419" max="7663" width="9.140625" style="353"/>
    <col min="7664" max="7664" width="4.7109375" style="353" bestFit="1" customWidth="1"/>
    <col min="7665" max="7665" width="37" style="353" customWidth="1"/>
    <col min="7666" max="7666" width="28" style="353" bestFit="1" customWidth="1"/>
    <col min="7667" max="7667" width="8.5703125" style="353" bestFit="1" customWidth="1"/>
    <col min="7668" max="7668" width="5.85546875" style="353" bestFit="1" customWidth="1"/>
    <col min="7669" max="7669" width="12.28515625" style="353" bestFit="1" customWidth="1"/>
    <col min="7670" max="7671" width="11.140625" style="353" bestFit="1" customWidth="1"/>
    <col min="7672" max="7672" width="19.5703125" style="353" customWidth="1"/>
    <col min="7673" max="7673" width="35.42578125" style="353" customWidth="1"/>
    <col min="7674" max="7674" width="26.42578125" style="353" customWidth="1"/>
    <col min="7675" max="7919" width="9.140625" style="353"/>
    <col min="7920" max="7920" width="4.7109375" style="353" bestFit="1" customWidth="1"/>
    <col min="7921" max="7921" width="37" style="353" customWidth="1"/>
    <col min="7922" max="7922" width="28" style="353" bestFit="1" customWidth="1"/>
    <col min="7923" max="7923" width="8.5703125" style="353" bestFit="1" customWidth="1"/>
    <col min="7924" max="7924" width="5.85546875" style="353" bestFit="1" customWidth="1"/>
    <col min="7925" max="7925" width="12.28515625" style="353" bestFit="1" customWidth="1"/>
    <col min="7926" max="7927" width="11.140625" style="353" bestFit="1" customWidth="1"/>
    <col min="7928" max="7928" width="19.5703125" style="353" customWidth="1"/>
    <col min="7929" max="7929" width="35.42578125" style="353" customWidth="1"/>
    <col min="7930" max="7930" width="26.42578125" style="353" customWidth="1"/>
    <col min="7931" max="8175" width="9.140625" style="353"/>
    <col min="8176" max="8176" width="4.7109375" style="353" bestFit="1" customWidth="1"/>
    <col min="8177" max="8177" width="37" style="353" customWidth="1"/>
    <col min="8178" max="8178" width="28" style="353" bestFit="1" customWidth="1"/>
    <col min="8179" max="8179" width="8.5703125" style="353" bestFit="1" customWidth="1"/>
    <col min="8180" max="8180" width="5.85546875" style="353" bestFit="1" customWidth="1"/>
    <col min="8181" max="8181" width="12.28515625" style="353" bestFit="1" customWidth="1"/>
    <col min="8182" max="8183" width="11.140625" style="353" bestFit="1" customWidth="1"/>
    <col min="8184" max="8184" width="19.5703125" style="353" customWidth="1"/>
    <col min="8185" max="8185" width="35.42578125" style="353" customWidth="1"/>
    <col min="8186" max="8186" width="26.42578125" style="353" customWidth="1"/>
    <col min="8187" max="8431" width="9.140625" style="353"/>
    <col min="8432" max="8432" width="4.7109375" style="353" bestFit="1" customWidth="1"/>
    <col min="8433" max="8433" width="37" style="353" customWidth="1"/>
    <col min="8434" max="8434" width="28" style="353" bestFit="1" customWidth="1"/>
    <col min="8435" max="8435" width="8.5703125" style="353" bestFit="1" customWidth="1"/>
    <col min="8436" max="8436" width="5.85546875" style="353" bestFit="1" customWidth="1"/>
    <col min="8437" max="8437" width="12.28515625" style="353" bestFit="1" customWidth="1"/>
    <col min="8438" max="8439" width="11.140625" style="353" bestFit="1" customWidth="1"/>
    <col min="8440" max="8440" width="19.5703125" style="353" customWidth="1"/>
    <col min="8441" max="8441" width="35.42578125" style="353" customWidth="1"/>
    <col min="8442" max="8442" width="26.42578125" style="353" customWidth="1"/>
    <col min="8443" max="8687" width="9.140625" style="353"/>
    <col min="8688" max="8688" width="4.7109375" style="353" bestFit="1" customWidth="1"/>
    <col min="8689" max="8689" width="37" style="353" customWidth="1"/>
    <col min="8690" max="8690" width="28" style="353" bestFit="1" customWidth="1"/>
    <col min="8691" max="8691" width="8.5703125" style="353" bestFit="1" customWidth="1"/>
    <col min="8692" max="8692" width="5.85546875" style="353" bestFit="1" customWidth="1"/>
    <col min="8693" max="8693" width="12.28515625" style="353" bestFit="1" customWidth="1"/>
    <col min="8694" max="8695" width="11.140625" style="353" bestFit="1" customWidth="1"/>
    <col min="8696" max="8696" width="19.5703125" style="353" customWidth="1"/>
    <col min="8697" max="8697" width="35.42578125" style="353" customWidth="1"/>
    <col min="8698" max="8698" width="26.42578125" style="353" customWidth="1"/>
    <col min="8699" max="8943" width="9.140625" style="353"/>
    <col min="8944" max="8944" width="4.7109375" style="353" bestFit="1" customWidth="1"/>
    <col min="8945" max="8945" width="37" style="353" customWidth="1"/>
    <col min="8946" max="8946" width="28" style="353" bestFit="1" customWidth="1"/>
    <col min="8947" max="8947" width="8.5703125" style="353" bestFit="1" customWidth="1"/>
    <col min="8948" max="8948" width="5.85546875" style="353" bestFit="1" customWidth="1"/>
    <col min="8949" max="8949" width="12.28515625" style="353" bestFit="1" customWidth="1"/>
    <col min="8950" max="8951" width="11.140625" style="353" bestFit="1" customWidth="1"/>
    <col min="8952" max="8952" width="19.5703125" style="353" customWidth="1"/>
    <col min="8953" max="8953" width="35.42578125" style="353" customWidth="1"/>
    <col min="8954" max="8954" width="26.42578125" style="353" customWidth="1"/>
    <col min="8955" max="9199" width="9.140625" style="353"/>
    <col min="9200" max="9200" width="4.7109375" style="353" bestFit="1" customWidth="1"/>
    <col min="9201" max="9201" width="37" style="353" customWidth="1"/>
    <col min="9202" max="9202" width="28" style="353" bestFit="1" customWidth="1"/>
    <col min="9203" max="9203" width="8.5703125" style="353" bestFit="1" customWidth="1"/>
    <col min="9204" max="9204" width="5.85546875" style="353" bestFit="1" customWidth="1"/>
    <col min="9205" max="9205" width="12.28515625" style="353" bestFit="1" customWidth="1"/>
    <col min="9206" max="9207" width="11.140625" style="353" bestFit="1" customWidth="1"/>
    <col min="9208" max="9208" width="19.5703125" style="353" customWidth="1"/>
    <col min="9209" max="9209" width="35.42578125" style="353" customWidth="1"/>
    <col min="9210" max="9210" width="26.42578125" style="353" customWidth="1"/>
    <col min="9211" max="9455" width="9.140625" style="353"/>
    <col min="9456" max="9456" width="4.7109375" style="353" bestFit="1" customWidth="1"/>
    <col min="9457" max="9457" width="37" style="353" customWidth="1"/>
    <col min="9458" max="9458" width="28" style="353" bestFit="1" customWidth="1"/>
    <col min="9459" max="9459" width="8.5703125" style="353" bestFit="1" customWidth="1"/>
    <col min="9460" max="9460" width="5.85546875" style="353" bestFit="1" customWidth="1"/>
    <col min="9461" max="9461" width="12.28515625" style="353" bestFit="1" customWidth="1"/>
    <col min="9462" max="9463" width="11.140625" style="353" bestFit="1" customWidth="1"/>
    <col min="9464" max="9464" width="19.5703125" style="353" customWidth="1"/>
    <col min="9465" max="9465" width="35.42578125" style="353" customWidth="1"/>
    <col min="9466" max="9466" width="26.42578125" style="353" customWidth="1"/>
    <col min="9467" max="9711" width="9.140625" style="353"/>
    <col min="9712" max="9712" width="4.7109375" style="353" bestFit="1" customWidth="1"/>
    <col min="9713" max="9713" width="37" style="353" customWidth="1"/>
    <col min="9714" max="9714" width="28" style="353" bestFit="1" customWidth="1"/>
    <col min="9715" max="9715" width="8.5703125" style="353" bestFit="1" customWidth="1"/>
    <col min="9716" max="9716" width="5.85546875" style="353" bestFit="1" customWidth="1"/>
    <col min="9717" max="9717" width="12.28515625" style="353" bestFit="1" customWidth="1"/>
    <col min="9718" max="9719" width="11.140625" style="353" bestFit="1" customWidth="1"/>
    <col min="9720" max="9720" width="19.5703125" style="353" customWidth="1"/>
    <col min="9721" max="9721" width="35.42578125" style="353" customWidth="1"/>
    <col min="9722" max="9722" width="26.42578125" style="353" customWidth="1"/>
    <col min="9723" max="9967" width="9.140625" style="353"/>
    <col min="9968" max="9968" width="4.7109375" style="353" bestFit="1" customWidth="1"/>
    <col min="9969" max="9969" width="37" style="353" customWidth="1"/>
    <col min="9970" max="9970" width="28" style="353" bestFit="1" customWidth="1"/>
    <col min="9971" max="9971" width="8.5703125" style="353" bestFit="1" customWidth="1"/>
    <col min="9972" max="9972" width="5.85546875" style="353" bestFit="1" customWidth="1"/>
    <col min="9973" max="9973" width="12.28515625" style="353" bestFit="1" customWidth="1"/>
    <col min="9974" max="9975" width="11.140625" style="353" bestFit="1" customWidth="1"/>
    <col min="9976" max="9976" width="19.5703125" style="353" customWidth="1"/>
    <col min="9977" max="9977" width="35.42578125" style="353" customWidth="1"/>
    <col min="9978" max="9978" width="26.42578125" style="353" customWidth="1"/>
    <col min="9979" max="10223" width="9.140625" style="353"/>
    <col min="10224" max="10224" width="4.7109375" style="353" bestFit="1" customWidth="1"/>
    <col min="10225" max="10225" width="37" style="353" customWidth="1"/>
    <col min="10226" max="10226" width="28" style="353" bestFit="1" customWidth="1"/>
    <col min="10227" max="10227" width="8.5703125" style="353" bestFit="1" customWidth="1"/>
    <col min="10228" max="10228" width="5.85546875" style="353" bestFit="1" customWidth="1"/>
    <col min="10229" max="10229" width="12.28515625" style="353" bestFit="1" customWidth="1"/>
    <col min="10230" max="10231" width="11.140625" style="353" bestFit="1" customWidth="1"/>
    <col min="10232" max="10232" width="19.5703125" style="353" customWidth="1"/>
    <col min="10233" max="10233" width="35.42578125" style="353" customWidth="1"/>
    <col min="10234" max="10234" width="26.42578125" style="353" customWidth="1"/>
    <col min="10235" max="10479" width="9.140625" style="353"/>
    <col min="10480" max="10480" width="4.7109375" style="353" bestFit="1" customWidth="1"/>
    <col min="10481" max="10481" width="37" style="353" customWidth="1"/>
    <col min="10482" max="10482" width="28" style="353" bestFit="1" customWidth="1"/>
    <col min="10483" max="10483" width="8.5703125" style="353" bestFit="1" customWidth="1"/>
    <col min="10484" max="10484" width="5.85546875" style="353" bestFit="1" customWidth="1"/>
    <col min="10485" max="10485" width="12.28515625" style="353" bestFit="1" customWidth="1"/>
    <col min="10486" max="10487" width="11.140625" style="353" bestFit="1" customWidth="1"/>
    <col min="10488" max="10488" width="19.5703125" style="353" customWidth="1"/>
    <col min="10489" max="10489" width="35.42578125" style="353" customWidth="1"/>
    <col min="10490" max="10490" width="26.42578125" style="353" customWidth="1"/>
    <col min="10491" max="10735" width="9.140625" style="353"/>
    <col min="10736" max="10736" width="4.7109375" style="353" bestFit="1" customWidth="1"/>
    <col min="10737" max="10737" width="37" style="353" customWidth="1"/>
    <col min="10738" max="10738" width="28" style="353" bestFit="1" customWidth="1"/>
    <col min="10739" max="10739" width="8.5703125" style="353" bestFit="1" customWidth="1"/>
    <col min="10740" max="10740" width="5.85546875" style="353" bestFit="1" customWidth="1"/>
    <col min="10741" max="10741" width="12.28515625" style="353" bestFit="1" customWidth="1"/>
    <col min="10742" max="10743" width="11.140625" style="353" bestFit="1" customWidth="1"/>
    <col min="10744" max="10744" width="19.5703125" style="353" customWidth="1"/>
    <col min="10745" max="10745" width="35.42578125" style="353" customWidth="1"/>
    <col min="10746" max="10746" width="26.42578125" style="353" customWidth="1"/>
    <col min="10747" max="10991" width="9.140625" style="353"/>
    <col min="10992" max="10992" width="4.7109375" style="353" bestFit="1" customWidth="1"/>
    <col min="10993" max="10993" width="37" style="353" customWidth="1"/>
    <col min="10994" max="10994" width="28" style="353" bestFit="1" customWidth="1"/>
    <col min="10995" max="10995" width="8.5703125" style="353" bestFit="1" customWidth="1"/>
    <col min="10996" max="10996" width="5.85546875" style="353" bestFit="1" customWidth="1"/>
    <col min="10997" max="10997" width="12.28515625" style="353" bestFit="1" customWidth="1"/>
    <col min="10998" max="10999" width="11.140625" style="353" bestFit="1" customWidth="1"/>
    <col min="11000" max="11000" width="19.5703125" style="353" customWidth="1"/>
    <col min="11001" max="11001" width="35.42578125" style="353" customWidth="1"/>
    <col min="11002" max="11002" width="26.42578125" style="353" customWidth="1"/>
    <col min="11003" max="11247" width="9.140625" style="353"/>
    <col min="11248" max="11248" width="4.7109375" style="353" bestFit="1" customWidth="1"/>
    <col min="11249" max="11249" width="37" style="353" customWidth="1"/>
    <col min="11250" max="11250" width="28" style="353" bestFit="1" customWidth="1"/>
    <col min="11251" max="11251" width="8.5703125" style="353" bestFit="1" customWidth="1"/>
    <col min="11252" max="11252" width="5.85546875" style="353" bestFit="1" customWidth="1"/>
    <col min="11253" max="11253" width="12.28515625" style="353" bestFit="1" customWidth="1"/>
    <col min="11254" max="11255" width="11.140625" style="353" bestFit="1" customWidth="1"/>
    <col min="11256" max="11256" width="19.5703125" style="353" customWidth="1"/>
    <col min="11257" max="11257" width="35.42578125" style="353" customWidth="1"/>
    <col min="11258" max="11258" width="26.42578125" style="353" customWidth="1"/>
    <col min="11259" max="11503" width="9.140625" style="353"/>
    <col min="11504" max="11504" width="4.7109375" style="353" bestFit="1" customWidth="1"/>
    <col min="11505" max="11505" width="37" style="353" customWidth="1"/>
    <col min="11506" max="11506" width="28" style="353" bestFit="1" customWidth="1"/>
    <col min="11507" max="11507" width="8.5703125" style="353" bestFit="1" customWidth="1"/>
    <col min="11508" max="11508" width="5.85546875" style="353" bestFit="1" customWidth="1"/>
    <col min="11509" max="11509" width="12.28515625" style="353" bestFit="1" customWidth="1"/>
    <col min="11510" max="11511" width="11.140625" style="353" bestFit="1" customWidth="1"/>
    <col min="11512" max="11512" width="19.5703125" style="353" customWidth="1"/>
    <col min="11513" max="11513" width="35.42578125" style="353" customWidth="1"/>
    <col min="11514" max="11514" width="26.42578125" style="353" customWidth="1"/>
    <col min="11515" max="11759" width="9.140625" style="353"/>
    <col min="11760" max="11760" width="4.7109375" style="353" bestFit="1" customWidth="1"/>
    <col min="11761" max="11761" width="37" style="353" customWidth="1"/>
    <col min="11762" max="11762" width="28" style="353" bestFit="1" customWidth="1"/>
    <col min="11763" max="11763" width="8.5703125" style="353" bestFit="1" customWidth="1"/>
    <col min="11764" max="11764" width="5.85546875" style="353" bestFit="1" customWidth="1"/>
    <col min="11765" max="11765" width="12.28515625" style="353" bestFit="1" customWidth="1"/>
    <col min="11766" max="11767" width="11.140625" style="353" bestFit="1" customWidth="1"/>
    <col min="11768" max="11768" width="19.5703125" style="353" customWidth="1"/>
    <col min="11769" max="11769" width="35.42578125" style="353" customWidth="1"/>
    <col min="11770" max="11770" width="26.42578125" style="353" customWidth="1"/>
    <col min="11771" max="12015" width="9.140625" style="353"/>
    <col min="12016" max="12016" width="4.7109375" style="353" bestFit="1" customWidth="1"/>
    <col min="12017" max="12017" width="37" style="353" customWidth="1"/>
    <col min="12018" max="12018" width="28" style="353" bestFit="1" customWidth="1"/>
    <col min="12019" max="12019" width="8.5703125" style="353" bestFit="1" customWidth="1"/>
    <col min="12020" max="12020" width="5.85546875" style="353" bestFit="1" customWidth="1"/>
    <col min="12021" max="12021" width="12.28515625" style="353" bestFit="1" customWidth="1"/>
    <col min="12022" max="12023" width="11.140625" style="353" bestFit="1" customWidth="1"/>
    <col min="12024" max="12024" width="19.5703125" style="353" customWidth="1"/>
    <col min="12025" max="12025" width="35.42578125" style="353" customWidth="1"/>
    <col min="12026" max="12026" width="26.42578125" style="353" customWidth="1"/>
    <col min="12027" max="12271" width="9.140625" style="353"/>
    <col min="12272" max="12272" width="4.7109375" style="353" bestFit="1" customWidth="1"/>
    <col min="12273" max="12273" width="37" style="353" customWidth="1"/>
    <col min="12274" max="12274" width="28" style="353" bestFit="1" customWidth="1"/>
    <col min="12275" max="12275" width="8.5703125" style="353" bestFit="1" customWidth="1"/>
    <col min="12276" max="12276" width="5.85546875" style="353" bestFit="1" customWidth="1"/>
    <col min="12277" max="12277" width="12.28515625" style="353" bestFit="1" customWidth="1"/>
    <col min="12278" max="12279" width="11.140625" style="353" bestFit="1" customWidth="1"/>
    <col min="12280" max="12280" width="19.5703125" style="353" customWidth="1"/>
    <col min="12281" max="12281" width="35.42578125" style="353" customWidth="1"/>
    <col min="12282" max="12282" width="26.42578125" style="353" customWidth="1"/>
    <col min="12283" max="12527" width="9.140625" style="353"/>
    <col min="12528" max="12528" width="4.7109375" style="353" bestFit="1" customWidth="1"/>
    <col min="12529" max="12529" width="37" style="353" customWidth="1"/>
    <col min="12530" max="12530" width="28" style="353" bestFit="1" customWidth="1"/>
    <col min="12531" max="12531" width="8.5703125" style="353" bestFit="1" customWidth="1"/>
    <col min="12532" max="12532" width="5.85546875" style="353" bestFit="1" customWidth="1"/>
    <col min="12533" max="12533" width="12.28515625" style="353" bestFit="1" customWidth="1"/>
    <col min="12534" max="12535" width="11.140625" style="353" bestFit="1" customWidth="1"/>
    <col min="12536" max="12536" width="19.5703125" style="353" customWidth="1"/>
    <col min="12537" max="12537" width="35.42578125" style="353" customWidth="1"/>
    <col min="12538" max="12538" width="26.42578125" style="353" customWidth="1"/>
    <col min="12539" max="12783" width="9.140625" style="353"/>
    <col min="12784" max="12784" width="4.7109375" style="353" bestFit="1" customWidth="1"/>
    <col min="12785" max="12785" width="37" style="353" customWidth="1"/>
    <col min="12786" max="12786" width="28" style="353" bestFit="1" customWidth="1"/>
    <col min="12787" max="12787" width="8.5703125" style="353" bestFit="1" customWidth="1"/>
    <col min="12788" max="12788" width="5.85546875" style="353" bestFit="1" customWidth="1"/>
    <col min="12789" max="12789" width="12.28515625" style="353" bestFit="1" customWidth="1"/>
    <col min="12790" max="12791" width="11.140625" style="353" bestFit="1" customWidth="1"/>
    <col min="12792" max="12792" width="19.5703125" style="353" customWidth="1"/>
    <col min="12793" max="12793" width="35.42578125" style="353" customWidth="1"/>
    <col min="12794" max="12794" width="26.42578125" style="353" customWidth="1"/>
    <col min="12795" max="13039" width="9.140625" style="353"/>
    <col min="13040" max="13040" width="4.7109375" style="353" bestFit="1" customWidth="1"/>
    <col min="13041" max="13041" width="37" style="353" customWidth="1"/>
    <col min="13042" max="13042" width="28" style="353" bestFit="1" customWidth="1"/>
    <col min="13043" max="13043" width="8.5703125" style="353" bestFit="1" customWidth="1"/>
    <col min="13044" max="13044" width="5.85546875" style="353" bestFit="1" customWidth="1"/>
    <col min="13045" max="13045" width="12.28515625" style="353" bestFit="1" customWidth="1"/>
    <col min="13046" max="13047" width="11.140625" style="353" bestFit="1" customWidth="1"/>
    <col min="13048" max="13048" width="19.5703125" style="353" customWidth="1"/>
    <col min="13049" max="13049" width="35.42578125" style="353" customWidth="1"/>
    <col min="13050" max="13050" width="26.42578125" style="353" customWidth="1"/>
    <col min="13051" max="13295" width="9.140625" style="353"/>
    <col min="13296" max="13296" width="4.7109375" style="353" bestFit="1" customWidth="1"/>
    <col min="13297" max="13297" width="37" style="353" customWidth="1"/>
    <col min="13298" max="13298" width="28" style="353" bestFit="1" customWidth="1"/>
    <col min="13299" max="13299" width="8.5703125" style="353" bestFit="1" customWidth="1"/>
    <col min="13300" max="13300" width="5.85546875" style="353" bestFit="1" customWidth="1"/>
    <col min="13301" max="13301" width="12.28515625" style="353" bestFit="1" customWidth="1"/>
    <col min="13302" max="13303" width="11.140625" style="353" bestFit="1" customWidth="1"/>
    <col min="13304" max="13304" width="19.5703125" style="353" customWidth="1"/>
    <col min="13305" max="13305" width="35.42578125" style="353" customWidth="1"/>
    <col min="13306" max="13306" width="26.42578125" style="353" customWidth="1"/>
    <col min="13307" max="13551" width="9.140625" style="353"/>
    <col min="13552" max="13552" width="4.7109375" style="353" bestFit="1" customWidth="1"/>
    <col min="13553" max="13553" width="37" style="353" customWidth="1"/>
    <col min="13554" max="13554" width="28" style="353" bestFit="1" customWidth="1"/>
    <col min="13555" max="13555" width="8.5703125" style="353" bestFit="1" customWidth="1"/>
    <col min="13556" max="13556" width="5.85546875" style="353" bestFit="1" customWidth="1"/>
    <col min="13557" max="13557" width="12.28515625" style="353" bestFit="1" customWidth="1"/>
    <col min="13558" max="13559" width="11.140625" style="353" bestFit="1" customWidth="1"/>
    <col min="13560" max="13560" width="19.5703125" style="353" customWidth="1"/>
    <col min="13561" max="13561" width="35.42578125" style="353" customWidth="1"/>
    <col min="13562" max="13562" width="26.42578125" style="353" customWidth="1"/>
    <col min="13563" max="13807" width="9.140625" style="353"/>
    <col min="13808" max="13808" width="4.7109375" style="353" bestFit="1" customWidth="1"/>
    <col min="13809" max="13809" width="37" style="353" customWidth="1"/>
    <col min="13810" max="13810" width="28" style="353" bestFit="1" customWidth="1"/>
    <col min="13811" max="13811" width="8.5703125" style="353" bestFit="1" customWidth="1"/>
    <col min="13812" max="13812" width="5.85546875" style="353" bestFit="1" customWidth="1"/>
    <col min="13813" max="13813" width="12.28515625" style="353" bestFit="1" customWidth="1"/>
    <col min="13814" max="13815" width="11.140625" style="353" bestFit="1" customWidth="1"/>
    <col min="13816" max="13816" width="19.5703125" style="353" customWidth="1"/>
    <col min="13817" max="13817" width="35.42578125" style="353" customWidth="1"/>
    <col min="13818" max="13818" width="26.42578125" style="353" customWidth="1"/>
    <col min="13819" max="14063" width="9.140625" style="353"/>
    <col min="14064" max="14064" width="4.7109375" style="353" bestFit="1" customWidth="1"/>
    <col min="14065" max="14065" width="37" style="353" customWidth="1"/>
    <col min="14066" max="14066" width="28" style="353" bestFit="1" customWidth="1"/>
    <col min="14067" max="14067" width="8.5703125" style="353" bestFit="1" customWidth="1"/>
    <col min="14068" max="14068" width="5.85546875" style="353" bestFit="1" customWidth="1"/>
    <col min="14069" max="14069" width="12.28515625" style="353" bestFit="1" customWidth="1"/>
    <col min="14070" max="14071" width="11.140625" style="353" bestFit="1" customWidth="1"/>
    <col min="14072" max="14072" width="19.5703125" style="353" customWidth="1"/>
    <col min="14073" max="14073" width="35.42578125" style="353" customWidth="1"/>
    <col min="14074" max="14074" width="26.42578125" style="353" customWidth="1"/>
    <col min="14075" max="14319" width="9.140625" style="353"/>
    <col min="14320" max="14320" width="4.7109375" style="353" bestFit="1" customWidth="1"/>
    <col min="14321" max="14321" width="37" style="353" customWidth="1"/>
    <col min="14322" max="14322" width="28" style="353" bestFit="1" customWidth="1"/>
    <col min="14323" max="14323" width="8.5703125" style="353" bestFit="1" customWidth="1"/>
    <col min="14324" max="14324" width="5.85546875" style="353" bestFit="1" customWidth="1"/>
    <col min="14325" max="14325" width="12.28515625" style="353" bestFit="1" customWidth="1"/>
    <col min="14326" max="14327" width="11.140625" style="353" bestFit="1" customWidth="1"/>
    <col min="14328" max="14328" width="19.5703125" style="353" customWidth="1"/>
    <col min="14329" max="14329" width="35.42578125" style="353" customWidth="1"/>
    <col min="14330" max="14330" width="26.42578125" style="353" customWidth="1"/>
    <col min="14331" max="14575" width="9.140625" style="353"/>
    <col min="14576" max="14576" width="4.7109375" style="353" bestFit="1" customWidth="1"/>
    <col min="14577" max="14577" width="37" style="353" customWidth="1"/>
    <col min="14578" max="14578" width="28" style="353" bestFit="1" customWidth="1"/>
    <col min="14579" max="14579" width="8.5703125" style="353" bestFit="1" customWidth="1"/>
    <col min="14580" max="14580" width="5.85546875" style="353" bestFit="1" customWidth="1"/>
    <col min="14581" max="14581" width="12.28515625" style="353" bestFit="1" customWidth="1"/>
    <col min="14582" max="14583" width="11.140625" style="353" bestFit="1" customWidth="1"/>
    <col min="14584" max="14584" width="19.5703125" style="353" customWidth="1"/>
    <col min="14585" max="14585" width="35.42578125" style="353" customWidth="1"/>
    <col min="14586" max="14586" width="26.42578125" style="353" customWidth="1"/>
    <col min="14587" max="14831" width="9.140625" style="353"/>
    <col min="14832" max="14832" width="4.7109375" style="353" bestFit="1" customWidth="1"/>
    <col min="14833" max="14833" width="37" style="353" customWidth="1"/>
    <col min="14834" max="14834" width="28" style="353" bestFit="1" customWidth="1"/>
    <col min="14835" max="14835" width="8.5703125" style="353" bestFit="1" customWidth="1"/>
    <col min="14836" max="14836" width="5.85546875" style="353" bestFit="1" customWidth="1"/>
    <col min="14837" max="14837" width="12.28515625" style="353" bestFit="1" customWidth="1"/>
    <col min="14838" max="14839" width="11.140625" style="353" bestFit="1" customWidth="1"/>
    <col min="14840" max="14840" width="19.5703125" style="353" customWidth="1"/>
    <col min="14841" max="14841" width="35.42578125" style="353" customWidth="1"/>
    <col min="14842" max="14842" width="26.42578125" style="353" customWidth="1"/>
    <col min="14843" max="15087" width="9.140625" style="353"/>
    <col min="15088" max="15088" width="4.7109375" style="353" bestFit="1" customWidth="1"/>
    <col min="15089" max="15089" width="37" style="353" customWidth="1"/>
    <col min="15090" max="15090" width="28" style="353" bestFit="1" customWidth="1"/>
    <col min="15091" max="15091" width="8.5703125" style="353" bestFit="1" customWidth="1"/>
    <col min="15092" max="15092" width="5.85546875" style="353" bestFit="1" customWidth="1"/>
    <col min="15093" max="15093" width="12.28515625" style="353" bestFit="1" customWidth="1"/>
    <col min="15094" max="15095" width="11.140625" style="353" bestFit="1" customWidth="1"/>
    <col min="15096" max="15096" width="19.5703125" style="353" customWidth="1"/>
    <col min="15097" max="15097" width="35.42578125" style="353" customWidth="1"/>
    <col min="15098" max="15098" width="26.42578125" style="353" customWidth="1"/>
    <col min="15099" max="15343" width="9.140625" style="353"/>
    <col min="15344" max="15344" width="4.7109375" style="353" bestFit="1" customWidth="1"/>
    <col min="15345" max="15345" width="37" style="353" customWidth="1"/>
    <col min="15346" max="15346" width="28" style="353" bestFit="1" customWidth="1"/>
    <col min="15347" max="15347" width="8.5703125" style="353" bestFit="1" customWidth="1"/>
    <col min="15348" max="15348" width="5.85546875" style="353" bestFit="1" customWidth="1"/>
    <col min="15349" max="15349" width="12.28515625" style="353" bestFit="1" customWidth="1"/>
    <col min="15350" max="15351" width="11.140625" style="353" bestFit="1" customWidth="1"/>
    <col min="15352" max="15352" width="19.5703125" style="353" customWidth="1"/>
    <col min="15353" max="15353" width="35.42578125" style="353" customWidth="1"/>
    <col min="15354" max="15354" width="26.42578125" style="353" customWidth="1"/>
    <col min="15355" max="15599" width="9.140625" style="353"/>
    <col min="15600" max="15600" width="4.7109375" style="353" bestFit="1" customWidth="1"/>
    <col min="15601" max="15601" width="37" style="353" customWidth="1"/>
    <col min="15602" max="15602" width="28" style="353" bestFit="1" customWidth="1"/>
    <col min="15603" max="15603" width="8.5703125" style="353" bestFit="1" customWidth="1"/>
    <col min="15604" max="15604" width="5.85546875" style="353" bestFit="1" customWidth="1"/>
    <col min="15605" max="15605" width="12.28515625" style="353" bestFit="1" customWidth="1"/>
    <col min="15606" max="15607" width="11.140625" style="353" bestFit="1" customWidth="1"/>
    <col min="15608" max="15608" width="19.5703125" style="353" customWidth="1"/>
    <col min="15609" max="15609" width="35.42578125" style="353" customWidth="1"/>
    <col min="15610" max="15610" width="26.42578125" style="353" customWidth="1"/>
    <col min="15611" max="15855" width="9.140625" style="353"/>
    <col min="15856" max="15856" width="4.7109375" style="353" bestFit="1" customWidth="1"/>
    <col min="15857" max="15857" width="37" style="353" customWidth="1"/>
    <col min="15858" max="15858" width="28" style="353" bestFit="1" customWidth="1"/>
    <col min="15859" max="15859" width="8.5703125" style="353" bestFit="1" customWidth="1"/>
    <col min="15860" max="15860" width="5.85546875" style="353" bestFit="1" customWidth="1"/>
    <col min="15861" max="15861" width="12.28515625" style="353" bestFit="1" customWidth="1"/>
    <col min="15862" max="15863" width="11.140625" style="353" bestFit="1" customWidth="1"/>
    <col min="15864" max="15864" width="19.5703125" style="353" customWidth="1"/>
    <col min="15865" max="15865" width="35.42578125" style="353" customWidth="1"/>
    <col min="15866" max="15866" width="26.42578125" style="353" customWidth="1"/>
    <col min="15867" max="16111" width="9.140625" style="353"/>
    <col min="16112" max="16112" width="4.7109375" style="353" bestFit="1" customWidth="1"/>
    <col min="16113" max="16113" width="37" style="353" customWidth="1"/>
    <col min="16114" max="16114" width="28" style="353" bestFit="1" customWidth="1"/>
    <col min="16115" max="16115" width="8.5703125" style="353" bestFit="1" customWidth="1"/>
    <col min="16116" max="16116" width="5.85546875" style="353" bestFit="1" customWidth="1"/>
    <col min="16117" max="16117" width="12.28515625" style="353" bestFit="1" customWidth="1"/>
    <col min="16118" max="16119" width="11.140625" style="353" bestFit="1" customWidth="1"/>
    <col min="16120" max="16120" width="19.5703125" style="353" customWidth="1"/>
    <col min="16121" max="16121" width="35.42578125" style="353" customWidth="1"/>
    <col min="16122" max="16122" width="26.42578125" style="353" customWidth="1"/>
    <col min="16123" max="16384" width="9.140625" style="353"/>
  </cols>
  <sheetData>
    <row r="1" spans="1:9" ht="15.75" customHeight="1" x14ac:dyDescent="0.2">
      <c r="A1" s="1073" t="s">
        <v>6209</v>
      </c>
      <c r="B1" s="1073"/>
      <c r="C1" s="1073"/>
      <c r="D1" s="1073"/>
      <c r="E1" s="1073"/>
      <c r="F1" s="1073"/>
      <c r="G1" s="1073"/>
      <c r="H1" s="1073"/>
      <c r="I1" s="1073"/>
    </row>
    <row r="2" spans="1:9" ht="15.75" customHeight="1" x14ac:dyDescent="0.25">
      <c r="A2" s="1074" t="s">
        <v>7516</v>
      </c>
      <c r="B2" s="1074"/>
      <c r="C2" s="1074"/>
      <c r="D2" s="1074"/>
      <c r="E2" s="1074"/>
      <c r="F2" s="1074"/>
      <c r="G2" s="1074"/>
      <c r="H2" s="1074"/>
      <c r="I2" s="1074"/>
    </row>
    <row r="3" spans="1:9" ht="13.5" customHeight="1" x14ac:dyDescent="0.2">
      <c r="A3" s="362"/>
      <c r="B3" s="362"/>
      <c r="C3" s="362"/>
      <c r="D3" s="362"/>
      <c r="E3" s="362"/>
      <c r="F3" s="362"/>
      <c r="G3" s="651"/>
      <c r="H3" s="651"/>
      <c r="I3" s="647"/>
    </row>
    <row r="4" spans="1:9" ht="15.75" customHeight="1" x14ac:dyDescent="0.2">
      <c r="A4" s="1159" t="s">
        <v>0</v>
      </c>
      <c r="B4" s="1159" t="s">
        <v>1</v>
      </c>
      <c r="C4" s="1159" t="s">
        <v>5286</v>
      </c>
      <c r="D4" s="1159" t="s">
        <v>5357</v>
      </c>
      <c r="E4" s="1159" t="s">
        <v>4708</v>
      </c>
      <c r="F4" s="1162" t="s">
        <v>6183</v>
      </c>
      <c r="G4" s="1159" t="s">
        <v>5000</v>
      </c>
      <c r="H4" s="1159"/>
      <c r="I4" s="1160" t="s">
        <v>6977</v>
      </c>
    </row>
    <row r="5" spans="1:9" ht="30" customHeight="1" x14ac:dyDescent="0.2">
      <c r="A5" s="1159"/>
      <c r="B5" s="1159"/>
      <c r="C5" s="1159"/>
      <c r="D5" s="1159"/>
      <c r="E5" s="1159"/>
      <c r="F5" s="1162"/>
      <c r="G5" s="713" t="s">
        <v>899</v>
      </c>
      <c r="H5" s="713" t="s">
        <v>5035</v>
      </c>
      <c r="I5" s="1161"/>
    </row>
    <row r="6" spans="1:9" x14ac:dyDescent="0.2">
      <c r="A6" s="363" t="s">
        <v>5292</v>
      </c>
      <c r="B6" s="363" t="s">
        <v>5293</v>
      </c>
      <c r="C6" s="363" t="s">
        <v>5294</v>
      </c>
      <c r="D6" s="363" t="s">
        <v>5295</v>
      </c>
      <c r="E6" s="363" t="s">
        <v>5296</v>
      </c>
      <c r="F6" s="363" t="s">
        <v>5297</v>
      </c>
      <c r="G6" s="652" t="s">
        <v>5298</v>
      </c>
      <c r="H6" s="652" t="s">
        <v>5299</v>
      </c>
      <c r="I6" s="648" t="s">
        <v>5300</v>
      </c>
    </row>
    <row r="7" spans="1:9" s="839" customFormat="1" x14ac:dyDescent="0.2">
      <c r="A7" s="71" t="s">
        <v>2</v>
      </c>
      <c r="B7" s="72" t="s">
        <v>5439</v>
      </c>
      <c r="C7" s="71"/>
      <c r="D7" s="71"/>
      <c r="E7" s="71"/>
      <c r="F7" s="841">
        <f>+F8+F15+F23</f>
        <v>57650.959999999992</v>
      </c>
      <c r="G7" s="842">
        <f>+G8+G15+G23</f>
        <v>328911.5</v>
      </c>
      <c r="H7" s="842">
        <f>+H8+H15+H23</f>
        <v>222886.5</v>
      </c>
      <c r="I7" s="72"/>
    </row>
    <row r="8" spans="1:9" s="840" customFormat="1" ht="40.5" customHeight="1" x14ac:dyDescent="0.2">
      <c r="A8" s="71" t="s">
        <v>3</v>
      </c>
      <c r="B8" s="72" t="s">
        <v>5441</v>
      </c>
      <c r="C8" s="71"/>
      <c r="D8" s="71"/>
      <c r="E8" s="71"/>
      <c r="F8" s="258">
        <f>SUM(F9:F14)</f>
        <v>10784</v>
      </c>
      <c r="G8" s="148">
        <f>SUM(G9:G14)</f>
        <v>34295</v>
      </c>
      <c r="H8" s="148">
        <f>SUM(H9:H14)</f>
        <v>18875</v>
      </c>
      <c r="I8" s="72"/>
    </row>
    <row r="9" spans="1:9" s="365" customFormat="1" ht="47.25" x14ac:dyDescent="0.2">
      <c r="A9" s="375">
        <v>1</v>
      </c>
      <c r="B9" s="750" t="s">
        <v>6213</v>
      </c>
      <c r="C9" s="750" t="s">
        <v>6957</v>
      </c>
      <c r="D9" s="375" t="s">
        <v>59</v>
      </c>
      <c r="E9" s="375" t="s">
        <v>3</v>
      </c>
      <c r="F9" s="769">
        <v>10000</v>
      </c>
      <c r="G9" s="770">
        <v>24800</v>
      </c>
      <c r="H9" s="770">
        <f>12.78*1000</f>
        <v>12780</v>
      </c>
      <c r="I9" s="771" t="s">
        <v>5001</v>
      </c>
    </row>
    <row r="10" spans="1:9" s="365" customFormat="1" x14ac:dyDescent="0.2">
      <c r="A10" s="31">
        <f>1+A9</f>
        <v>2</v>
      </c>
      <c r="B10" s="750" t="s">
        <v>60</v>
      </c>
      <c r="C10" s="750" t="s">
        <v>5003</v>
      </c>
      <c r="D10" s="375" t="s">
        <v>59</v>
      </c>
      <c r="E10" s="375" t="s">
        <v>7</v>
      </c>
      <c r="F10" s="769">
        <v>154</v>
      </c>
      <c r="G10" s="770">
        <v>1100</v>
      </c>
      <c r="H10" s="770">
        <v>1100</v>
      </c>
      <c r="I10" s="771" t="s">
        <v>58</v>
      </c>
    </row>
    <row r="11" spans="1:9" s="365" customFormat="1" x14ac:dyDescent="0.2">
      <c r="A11" s="31">
        <f t="shared" ref="A11:A14" si="0">1+A10</f>
        <v>3</v>
      </c>
      <c r="B11" s="750" t="s">
        <v>5134</v>
      </c>
      <c r="C11" s="750" t="s">
        <v>5005</v>
      </c>
      <c r="D11" s="375" t="s">
        <v>59</v>
      </c>
      <c r="E11" s="375" t="s">
        <v>7</v>
      </c>
      <c r="F11" s="769">
        <v>154</v>
      </c>
      <c r="G11" s="770">
        <v>695</v>
      </c>
      <c r="H11" s="770">
        <v>695</v>
      </c>
      <c r="I11" s="771" t="s">
        <v>61</v>
      </c>
    </row>
    <row r="12" spans="1:9" s="365" customFormat="1" x14ac:dyDescent="0.2">
      <c r="A12" s="31">
        <f t="shared" si="0"/>
        <v>4</v>
      </c>
      <c r="B12" s="750" t="s">
        <v>5133</v>
      </c>
      <c r="C12" s="750" t="s">
        <v>5002</v>
      </c>
      <c r="D12" s="375" t="s">
        <v>59</v>
      </c>
      <c r="E12" s="375" t="s">
        <v>7</v>
      </c>
      <c r="F12" s="769">
        <v>152</v>
      </c>
      <c r="G12" s="770">
        <v>2500</v>
      </c>
      <c r="H12" s="770">
        <v>300</v>
      </c>
      <c r="I12" s="771" t="s">
        <v>61</v>
      </c>
    </row>
    <row r="13" spans="1:9" s="365" customFormat="1" x14ac:dyDescent="0.2">
      <c r="A13" s="31">
        <f t="shared" si="0"/>
        <v>5</v>
      </c>
      <c r="B13" s="750" t="s">
        <v>2102</v>
      </c>
      <c r="C13" s="750" t="s">
        <v>5004</v>
      </c>
      <c r="D13" s="375" t="s">
        <v>59</v>
      </c>
      <c r="E13" s="375" t="s">
        <v>7</v>
      </c>
      <c r="F13" s="769">
        <v>54</v>
      </c>
      <c r="G13" s="770">
        <v>1200</v>
      </c>
      <c r="H13" s="770"/>
      <c r="I13" s="771" t="s">
        <v>58</v>
      </c>
    </row>
    <row r="14" spans="1:9" s="365" customFormat="1" x14ac:dyDescent="0.2">
      <c r="A14" s="31">
        <f t="shared" si="0"/>
        <v>6</v>
      </c>
      <c r="B14" s="750" t="s">
        <v>2889</v>
      </c>
      <c r="C14" s="750" t="s">
        <v>5006</v>
      </c>
      <c r="D14" s="375" t="s">
        <v>59</v>
      </c>
      <c r="E14" s="375" t="s">
        <v>7</v>
      </c>
      <c r="F14" s="769">
        <v>270</v>
      </c>
      <c r="G14" s="770">
        <v>4000</v>
      </c>
      <c r="H14" s="770">
        <v>4000</v>
      </c>
      <c r="I14" s="771" t="s">
        <v>58</v>
      </c>
    </row>
    <row r="15" spans="1:9" s="840" customFormat="1" x14ac:dyDescent="0.2">
      <c r="A15" s="71" t="s">
        <v>7</v>
      </c>
      <c r="B15" s="22" t="s">
        <v>5444</v>
      </c>
      <c r="C15" s="22"/>
      <c r="D15" s="21"/>
      <c r="E15" s="21"/>
      <c r="F15" s="258">
        <f>SUM(F16:F22)</f>
        <v>22467</v>
      </c>
      <c r="G15" s="148">
        <f>SUM(G16:G22)</f>
        <v>73171</v>
      </c>
      <c r="H15" s="148">
        <f>SUM(H16:H22)</f>
        <v>43483</v>
      </c>
      <c r="I15" s="360"/>
    </row>
    <row r="16" spans="1:9" s="365" customFormat="1" ht="31.5" x14ac:dyDescent="0.2">
      <c r="A16" s="375">
        <v>7</v>
      </c>
      <c r="B16" s="750" t="s">
        <v>61</v>
      </c>
      <c r="C16" s="750" t="s">
        <v>6958</v>
      </c>
      <c r="D16" s="375" t="s">
        <v>59</v>
      </c>
      <c r="E16" s="375" t="s">
        <v>3</v>
      </c>
      <c r="F16" s="769">
        <v>17000</v>
      </c>
      <c r="G16" s="770">
        <v>38000</v>
      </c>
      <c r="H16" s="770">
        <f>12.82*1000</f>
        <v>12820</v>
      </c>
      <c r="I16" s="771" t="s">
        <v>5001</v>
      </c>
    </row>
    <row r="17" spans="1:9" s="365" customFormat="1" ht="31.5" x14ac:dyDescent="0.2">
      <c r="A17" s="31">
        <v>8</v>
      </c>
      <c r="B17" s="750" t="s">
        <v>5132</v>
      </c>
      <c r="C17" s="750" t="s">
        <v>5009</v>
      </c>
      <c r="D17" s="375" t="s">
        <v>59</v>
      </c>
      <c r="E17" s="375" t="s">
        <v>7</v>
      </c>
      <c r="F17" s="769">
        <v>391</v>
      </c>
      <c r="G17" s="770">
        <v>4260</v>
      </c>
      <c r="H17" s="770">
        <v>3612</v>
      </c>
      <c r="I17" s="771" t="s">
        <v>61</v>
      </c>
    </row>
    <row r="18" spans="1:9" s="365" customFormat="1" x14ac:dyDescent="0.2">
      <c r="A18" s="375">
        <v>9</v>
      </c>
      <c r="B18" s="750" t="s">
        <v>2636</v>
      </c>
      <c r="C18" s="750" t="s">
        <v>6959</v>
      </c>
      <c r="D18" s="375" t="s">
        <v>59</v>
      </c>
      <c r="E18" s="375" t="s">
        <v>7</v>
      </c>
      <c r="F18" s="769">
        <v>93</v>
      </c>
      <c r="G18" s="770">
        <v>2230</v>
      </c>
      <c r="H18" s="770">
        <v>1700</v>
      </c>
      <c r="I18" s="771" t="s">
        <v>61</v>
      </c>
    </row>
    <row r="19" spans="1:9" s="365" customFormat="1" ht="31.5" x14ac:dyDescent="0.2">
      <c r="A19" s="31">
        <v>10</v>
      </c>
      <c r="B19" s="750" t="s">
        <v>5130</v>
      </c>
      <c r="C19" s="750" t="s">
        <v>4709</v>
      </c>
      <c r="D19" s="375" t="s">
        <v>59</v>
      </c>
      <c r="E19" s="375" t="s">
        <v>3</v>
      </c>
      <c r="F19" s="769">
        <v>2100</v>
      </c>
      <c r="G19" s="770">
        <v>9330</v>
      </c>
      <c r="H19" s="770">
        <v>8200</v>
      </c>
      <c r="I19" s="771" t="s">
        <v>5030</v>
      </c>
    </row>
    <row r="20" spans="1:9" s="365" customFormat="1" x14ac:dyDescent="0.2">
      <c r="A20" s="375">
        <v>11</v>
      </c>
      <c r="B20" s="750" t="s">
        <v>5028</v>
      </c>
      <c r="C20" s="750" t="s">
        <v>5137</v>
      </c>
      <c r="D20" s="375" t="s">
        <v>59</v>
      </c>
      <c r="E20" s="375" t="s">
        <v>7</v>
      </c>
      <c r="F20" s="769">
        <v>1175</v>
      </c>
      <c r="G20" s="770">
        <v>11900</v>
      </c>
      <c r="H20" s="770">
        <v>9700</v>
      </c>
      <c r="I20" s="771" t="s">
        <v>61</v>
      </c>
    </row>
    <row r="21" spans="1:9" s="365" customFormat="1" x14ac:dyDescent="0.2">
      <c r="A21" s="31">
        <v>12</v>
      </c>
      <c r="B21" s="750" t="s">
        <v>5161</v>
      </c>
      <c r="C21" s="750" t="s">
        <v>5172</v>
      </c>
      <c r="D21" s="375" t="s">
        <v>59</v>
      </c>
      <c r="E21" s="375" t="s">
        <v>7</v>
      </c>
      <c r="F21" s="769">
        <v>1346</v>
      </c>
      <c r="G21" s="770">
        <v>4571</v>
      </c>
      <c r="H21" s="770">
        <v>4571</v>
      </c>
      <c r="I21" s="771" t="s">
        <v>61</v>
      </c>
    </row>
    <row r="22" spans="1:9" s="365" customFormat="1" ht="15" customHeight="1" x14ac:dyDescent="0.2">
      <c r="A22" s="375">
        <v>13</v>
      </c>
      <c r="B22" s="750" t="s">
        <v>5164</v>
      </c>
      <c r="C22" s="750" t="s">
        <v>6569</v>
      </c>
      <c r="D22" s="375" t="s">
        <v>59</v>
      </c>
      <c r="E22" s="375" t="s">
        <v>7</v>
      </c>
      <c r="F22" s="769">
        <v>362</v>
      </c>
      <c r="G22" s="770">
        <v>2880</v>
      </c>
      <c r="H22" s="770">
        <v>2880</v>
      </c>
      <c r="I22" s="771" t="s">
        <v>123</v>
      </c>
    </row>
    <row r="23" spans="1:9" s="840" customFormat="1" x14ac:dyDescent="0.2">
      <c r="A23" s="71" t="s">
        <v>51</v>
      </c>
      <c r="B23" s="72" t="s">
        <v>5442</v>
      </c>
      <c r="C23" s="71"/>
      <c r="D23" s="71"/>
      <c r="E23" s="71"/>
      <c r="F23" s="258">
        <f>F24+F43+F70+F124+F181</f>
        <v>24399.959999999992</v>
      </c>
      <c r="G23" s="148">
        <f>G24+G43+G70+G124+G181</f>
        <v>221445.5</v>
      </c>
      <c r="H23" s="148">
        <f>H24+H43+H70+H124+H181</f>
        <v>160528.5</v>
      </c>
      <c r="I23" s="72"/>
    </row>
    <row r="24" spans="1:9" s="123" customFormat="1" x14ac:dyDescent="0.2">
      <c r="A24" s="364" t="s">
        <v>267</v>
      </c>
      <c r="B24" s="72" t="s">
        <v>6200</v>
      </c>
      <c r="C24" s="71"/>
      <c r="D24" s="71"/>
      <c r="E24" s="71"/>
      <c r="F24" s="258">
        <f>SUM(F25:F42)</f>
        <v>2265.9999999999995</v>
      </c>
      <c r="G24" s="148">
        <f>SUM(G25:G41)</f>
        <v>20630</v>
      </c>
      <c r="H24" s="148">
        <f>SUM(H25:H41)</f>
        <v>20470</v>
      </c>
      <c r="I24" s="72"/>
    </row>
    <row r="25" spans="1:9" s="365" customFormat="1" ht="47.25" x14ac:dyDescent="0.2">
      <c r="A25" s="31">
        <v>14</v>
      </c>
      <c r="B25" s="750" t="s">
        <v>5131</v>
      </c>
      <c r="C25" s="750" t="s">
        <v>5010</v>
      </c>
      <c r="D25" s="375" t="s">
        <v>59</v>
      </c>
      <c r="E25" s="375" t="s">
        <v>7</v>
      </c>
      <c r="F25" s="769">
        <v>667</v>
      </c>
      <c r="G25" s="770">
        <v>7300</v>
      </c>
      <c r="H25" s="770">
        <v>7300</v>
      </c>
      <c r="I25" s="771" t="s">
        <v>61</v>
      </c>
    </row>
    <row r="26" spans="1:9" s="365" customFormat="1" x14ac:dyDescent="0.2">
      <c r="A26" s="375">
        <v>15</v>
      </c>
      <c r="B26" s="750" t="s">
        <v>5136</v>
      </c>
      <c r="C26" s="750" t="s">
        <v>5007</v>
      </c>
      <c r="D26" s="375" t="s">
        <v>59</v>
      </c>
      <c r="E26" s="375" t="s">
        <v>7</v>
      </c>
      <c r="F26" s="769">
        <v>138</v>
      </c>
      <c r="G26" s="770">
        <v>1500</v>
      </c>
      <c r="H26" s="770">
        <v>1500</v>
      </c>
      <c r="I26" s="771" t="s">
        <v>58</v>
      </c>
    </row>
    <row r="27" spans="1:9" s="365" customFormat="1" x14ac:dyDescent="0.2">
      <c r="A27" s="31">
        <v>16</v>
      </c>
      <c r="B27" s="750" t="s">
        <v>5135</v>
      </c>
      <c r="C27" s="750" t="s">
        <v>6570</v>
      </c>
      <c r="D27" s="375" t="s">
        <v>59</v>
      </c>
      <c r="E27" s="375" t="s">
        <v>7</v>
      </c>
      <c r="F27" s="769">
        <v>81</v>
      </c>
      <c r="G27" s="770">
        <v>600</v>
      </c>
      <c r="H27" s="770">
        <v>600</v>
      </c>
      <c r="I27" s="771" t="s">
        <v>58</v>
      </c>
    </row>
    <row r="28" spans="1:9" s="365" customFormat="1" x14ac:dyDescent="0.2">
      <c r="A28" s="375">
        <v>17</v>
      </c>
      <c r="B28" s="750" t="s">
        <v>2078</v>
      </c>
      <c r="C28" s="750" t="s">
        <v>5008</v>
      </c>
      <c r="D28" s="375" t="s">
        <v>59</v>
      </c>
      <c r="E28" s="375" t="s">
        <v>7</v>
      </c>
      <c r="F28" s="769">
        <v>80</v>
      </c>
      <c r="G28" s="770">
        <v>800</v>
      </c>
      <c r="H28" s="770">
        <v>800</v>
      </c>
      <c r="I28" s="771" t="s">
        <v>61</v>
      </c>
    </row>
    <row r="29" spans="1:9" s="365" customFormat="1" x14ac:dyDescent="0.2">
      <c r="A29" s="31">
        <v>18</v>
      </c>
      <c r="B29" s="750" t="s">
        <v>5124</v>
      </c>
      <c r="C29" s="750" t="s">
        <v>5013</v>
      </c>
      <c r="D29" s="375" t="s">
        <v>59</v>
      </c>
      <c r="E29" s="375" t="s">
        <v>51</v>
      </c>
      <c r="F29" s="769">
        <v>65</v>
      </c>
      <c r="G29" s="770">
        <v>1300</v>
      </c>
      <c r="H29" s="770">
        <v>1300</v>
      </c>
      <c r="I29" s="771" t="s">
        <v>620</v>
      </c>
    </row>
    <row r="30" spans="1:9" s="365" customFormat="1" ht="42.75" customHeight="1" x14ac:dyDescent="0.2">
      <c r="A30" s="375">
        <v>19</v>
      </c>
      <c r="B30" s="750" t="s">
        <v>5125</v>
      </c>
      <c r="C30" s="750" t="s">
        <v>5013</v>
      </c>
      <c r="D30" s="375" t="s">
        <v>59</v>
      </c>
      <c r="E30" s="375" t="s">
        <v>51</v>
      </c>
      <c r="F30" s="769">
        <v>107</v>
      </c>
      <c r="G30" s="770">
        <v>2500</v>
      </c>
      <c r="H30" s="770">
        <v>2500</v>
      </c>
      <c r="I30" s="771" t="s">
        <v>620</v>
      </c>
    </row>
    <row r="31" spans="1:9" s="365" customFormat="1" x14ac:dyDescent="0.2">
      <c r="A31" s="31">
        <v>20</v>
      </c>
      <c r="B31" s="750" t="s">
        <v>5126</v>
      </c>
      <c r="C31" s="750" t="s">
        <v>879</v>
      </c>
      <c r="D31" s="375" t="s">
        <v>59</v>
      </c>
      <c r="E31" s="375" t="s">
        <v>51</v>
      </c>
      <c r="F31" s="769">
        <v>155</v>
      </c>
      <c r="G31" s="770">
        <v>1700</v>
      </c>
      <c r="H31" s="770">
        <v>1700</v>
      </c>
      <c r="I31" s="771" t="s">
        <v>620</v>
      </c>
    </row>
    <row r="32" spans="1:9" s="365" customFormat="1" ht="31.5" x14ac:dyDescent="0.2">
      <c r="A32" s="375">
        <v>21</v>
      </c>
      <c r="B32" s="750" t="s">
        <v>2317</v>
      </c>
      <c r="C32" s="750" t="s">
        <v>879</v>
      </c>
      <c r="D32" s="375" t="s">
        <v>59</v>
      </c>
      <c r="E32" s="375" t="s">
        <v>114</v>
      </c>
      <c r="F32" s="769">
        <v>138.80000000000001</v>
      </c>
      <c r="G32" s="770">
        <v>1600</v>
      </c>
      <c r="H32" s="770">
        <v>1600</v>
      </c>
      <c r="I32" s="771" t="s">
        <v>6304</v>
      </c>
    </row>
    <row r="33" spans="1:9" s="365" customFormat="1" x14ac:dyDescent="0.2">
      <c r="A33" s="31">
        <v>22</v>
      </c>
      <c r="B33" s="750" t="s">
        <v>5127</v>
      </c>
      <c r="C33" s="750" t="s">
        <v>5014</v>
      </c>
      <c r="D33" s="375" t="s">
        <v>59</v>
      </c>
      <c r="E33" s="375" t="s">
        <v>51</v>
      </c>
      <c r="F33" s="769">
        <v>81</v>
      </c>
      <c r="G33" s="770">
        <v>1500</v>
      </c>
      <c r="H33" s="770">
        <v>1500</v>
      </c>
      <c r="I33" s="771" t="s">
        <v>620</v>
      </c>
    </row>
    <row r="34" spans="1:9" s="365" customFormat="1" x14ac:dyDescent="0.2">
      <c r="A34" s="375">
        <v>23</v>
      </c>
      <c r="B34" s="750" t="s">
        <v>5128</v>
      </c>
      <c r="C34" s="750" t="s">
        <v>989</v>
      </c>
      <c r="D34" s="375" t="s">
        <v>59</v>
      </c>
      <c r="E34" s="375" t="s">
        <v>3</v>
      </c>
      <c r="F34" s="769">
        <v>126</v>
      </c>
      <c r="G34" s="770">
        <v>1300</v>
      </c>
      <c r="H34" s="770">
        <v>1300</v>
      </c>
      <c r="I34" s="771" t="s">
        <v>6305</v>
      </c>
    </row>
    <row r="35" spans="1:9" s="365" customFormat="1" ht="31.5" x14ac:dyDescent="0.2">
      <c r="A35" s="31">
        <v>24</v>
      </c>
      <c r="B35" s="750" t="s">
        <v>6214</v>
      </c>
      <c r="C35" s="750" t="s">
        <v>879</v>
      </c>
      <c r="D35" s="375" t="s">
        <v>59</v>
      </c>
      <c r="E35" s="375" t="s">
        <v>3</v>
      </c>
      <c r="F35" s="747">
        <v>302.2</v>
      </c>
      <c r="G35" s="747">
        <v>70</v>
      </c>
      <c r="H35" s="747">
        <v>70</v>
      </c>
      <c r="I35" s="283" t="s">
        <v>6329</v>
      </c>
    </row>
    <row r="36" spans="1:9" s="365" customFormat="1" x14ac:dyDescent="0.2">
      <c r="A36" s="375">
        <v>25</v>
      </c>
      <c r="B36" s="750" t="s">
        <v>6215</v>
      </c>
      <c r="C36" s="750" t="s">
        <v>5014</v>
      </c>
      <c r="D36" s="375" t="s">
        <v>59</v>
      </c>
      <c r="E36" s="375" t="s">
        <v>51</v>
      </c>
      <c r="F36" s="747">
        <v>118.2</v>
      </c>
      <c r="G36" s="747">
        <v>300</v>
      </c>
      <c r="H36" s="747">
        <v>300</v>
      </c>
      <c r="I36" s="748" t="s">
        <v>71</v>
      </c>
    </row>
    <row r="37" spans="1:9" s="365" customFormat="1" x14ac:dyDescent="0.2">
      <c r="A37" s="31">
        <v>26</v>
      </c>
      <c r="B37" s="750" t="s">
        <v>6216</v>
      </c>
      <c r="C37" s="750" t="s">
        <v>776</v>
      </c>
      <c r="D37" s="375" t="s">
        <v>59</v>
      </c>
      <c r="E37" s="375" t="s">
        <v>51</v>
      </c>
      <c r="F37" s="747">
        <v>14.5</v>
      </c>
      <c r="G37" s="747">
        <v>30</v>
      </c>
      <c r="H37" s="747"/>
      <c r="I37" s="748" t="s">
        <v>6217</v>
      </c>
    </row>
    <row r="38" spans="1:9" s="365" customFormat="1" x14ac:dyDescent="0.2">
      <c r="A38" s="375">
        <v>27</v>
      </c>
      <c r="B38" s="750" t="s">
        <v>6218</v>
      </c>
      <c r="C38" s="750" t="s">
        <v>4786</v>
      </c>
      <c r="D38" s="375" t="s">
        <v>59</v>
      </c>
      <c r="E38" s="375" t="s">
        <v>51</v>
      </c>
      <c r="F38" s="747">
        <v>14.2</v>
      </c>
      <c r="G38" s="747">
        <v>60</v>
      </c>
      <c r="H38" s="747"/>
      <c r="I38" s="748" t="s">
        <v>6219</v>
      </c>
    </row>
    <row r="39" spans="1:9" s="365" customFormat="1" x14ac:dyDescent="0.2">
      <c r="A39" s="31">
        <v>28</v>
      </c>
      <c r="B39" s="750" t="s">
        <v>6220</v>
      </c>
      <c r="C39" s="750" t="s">
        <v>258</v>
      </c>
      <c r="D39" s="375" t="s">
        <v>4</v>
      </c>
      <c r="E39" s="375" t="s">
        <v>51</v>
      </c>
      <c r="F39" s="747">
        <v>6.2</v>
      </c>
      <c r="G39" s="747">
        <v>35</v>
      </c>
      <c r="H39" s="747"/>
      <c r="I39" s="748" t="s">
        <v>6219</v>
      </c>
    </row>
    <row r="40" spans="1:9" s="365" customFormat="1" ht="31.5" x14ac:dyDescent="0.2">
      <c r="A40" s="375">
        <v>29</v>
      </c>
      <c r="B40" s="750" t="s">
        <v>6226</v>
      </c>
      <c r="C40" s="750" t="s">
        <v>63</v>
      </c>
      <c r="D40" s="375" t="s">
        <v>4</v>
      </c>
      <c r="E40" s="375" t="s">
        <v>3</v>
      </c>
      <c r="F40" s="747">
        <v>26.4</v>
      </c>
      <c r="G40" s="747">
        <v>20</v>
      </c>
      <c r="H40" s="747"/>
      <c r="I40" s="283" t="s">
        <v>6329</v>
      </c>
    </row>
    <row r="41" spans="1:9" s="365" customFormat="1" ht="31.5" x14ac:dyDescent="0.2">
      <c r="A41" s="31">
        <v>30</v>
      </c>
      <c r="B41" s="750" t="s">
        <v>6227</v>
      </c>
      <c r="C41" s="750" t="s">
        <v>63</v>
      </c>
      <c r="D41" s="375" t="s">
        <v>4</v>
      </c>
      <c r="E41" s="375" t="s">
        <v>3</v>
      </c>
      <c r="F41" s="747">
        <v>61.8</v>
      </c>
      <c r="G41" s="747">
        <v>15</v>
      </c>
      <c r="H41" s="747"/>
      <c r="I41" s="283" t="s">
        <v>6329</v>
      </c>
    </row>
    <row r="42" spans="1:9" s="365" customFormat="1" x14ac:dyDescent="0.2">
      <c r="A42" s="375">
        <v>31</v>
      </c>
      <c r="B42" s="914" t="s">
        <v>7575</v>
      </c>
      <c r="C42" s="914" t="s">
        <v>4794</v>
      </c>
      <c r="D42" s="911" t="s">
        <v>4</v>
      </c>
      <c r="E42" s="911" t="s">
        <v>3</v>
      </c>
      <c r="F42" s="915">
        <v>83.7</v>
      </c>
      <c r="G42" s="915">
        <v>14</v>
      </c>
      <c r="H42" s="915">
        <v>14</v>
      </c>
      <c r="I42" s="916" t="s">
        <v>5042</v>
      </c>
    </row>
    <row r="43" spans="1:9" s="123" customFormat="1" x14ac:dyDescent="0.2">
      <c r="A43" s="364" t="s">
        <v>267</v>
      </c>
      <c r="B43" s="22" t="s">
        <v>4420</v>
      </c>
      <c r="C43" s="22"/>
      <c r="D43" s="22"/>
      <c r="E43" s="21"/>
      <c r="F43" s="258">
        <f>SUM(F44:F66)</f>
        <v>2879.0000000000009</v>
      </c>
      <c r="G43" s="148">
        <f>SUM(G44:G66)</f>
        <v>21623.5</v>
      </c>
      <c r="H43" s="148">
        <f>SUM(H44:H66)</f>
        <v>16475.5</v>
      </c>
      <c r="I43" s="366"/>
    </row>
    <row r="44" spans="1:9" s="365" customFormat="1" x14ac:dyDescent="0.2">
      <c r="A44" s="375">
        <v>32</v>
      </c>
      <c r="B44" s="750" t="s">
        <v>5138</v>
      </c>
      <c r="C44" s="750" t="s">
        <v>76</v>
      </c>
      <c r="D44" s="375" t="s">
        <v>59</v>
      </c>
      <c r="E44" s="375" t="s">
        <v>7</v>
      </c>
      <c r="F44" s="769">
        <v>638</v>
      </c>
      <c r="G44" s="770">
        <v>2400</v>
      </c>
      <c r="H44" s="770">
        <v>2400</v>
      </c>
      <c r="I44" s="771" t="s">
        <v>5033</v>
      </c>
    </row>
    <row r="45" spans="1:9" s="365" customFormat="1" x14ac:dyDescent="0.2">
      <c r="A45" s="375">
        <v>33</v>
      </c>
      <c r="B45" s="750" t="s">
        <v>5019</v>
      </c>
      <c r="C45" s="750" t="s">
        <v>5139</v>
      </c>
      <c r="D45" s="375" t="s">
        <v>59</v>
      </c>
      <c r="E45" s="375" t="s">
        <v>7</v>
      </c>
      <c r="F45" s="769">
        <v>306</v>
      </c>
      <c r="G45" s="770">
        <v>3023</v>
      </c>
      <c r="H45" s="770">
        <v>3020</v>
      </c>
      <c r="I45" s="771" t="s">
        <v>5018</v>
      </c>
    </row>
    <row r="46" spans="1:9" s="365" customFormat="1" x14ac:dyDescent="0.2">
      <c r="A46" s="375">
        <v>34</v>
      </c>
      <c r="B46" s="750" t="s">
        <v>2010</v>
      </c>
      <c r="C46" s="750" t="s">
        <v>77</v>
      </c>
      <c r="D46" s="375" t="s">
        <v>59</v>
      </c>
      <c r="E46" s="375" t="s">
        <v>7</v>
      </c>
      <c r="F46" s="769">
        <v>195</v>
      </c>
      <c r="G46" s="772">
        <v>1260</v>
      </c>
      <c r="H46" s="772"/>
      <c r="I46" s="14" t="s">
        <v>5020</v>
      </c>
    </row>
    <row r="47" spans="1:9" s="365" customFormat="1" x14ac:dyDescent="0.2">
      <c r="A47" s="375">
        <v>35</v>
      </c>
      <c r="B47" s="14" t="s">
        <v>5272</v>
      </c>
      <c r="C47" s="14" t="s">
        <v>77</v>
      </c>
      <c r="D47" s="375" t="s">
        <v>59</v>
      </c>
      <c r="E47" s="31" t="s">
        <v>7</v>
      </c>
      <c r="F47" s="773">
        <v>154</v>
      </c>
      <c r="G47" s="770">
        <v>637</v>
      </c>
      <c r="H47" s="770"/>
      <c r="I47" s="14" t="s">
        <v>5020</v>
      </c>
    </row>
    <row r="48" spans="1:9" s="365" customFormat="1" ht="31.5" x14ac:dyDescent="0.2">
      <c r="A48" s="375">
        <v>36</v>
      </c>
      <c r="B48" s="917" t="s">
        <v>7576</v>
      </c>
      <c r="C48" s="917" t="s">
        <v>95</v>
      </c>
      <c r="D48" s="911" t="s">
        <v>59</v>
      </c>
      <c r="E48" s="913" t="s">
        <v>7</v>
      </c>
      <c r="F48" s="985">
        <v>564</v>
      </c>
      <c r="G48" s="913">
        <v>300</v>
      </c>
      <c r="H48" s="913">
        <v>300</v>
      </c>
      <c r="I48" s="917" t="s">
        <v>7577</v>
      </c>
    </row>
    <row r="49" spans="1:9" s="365" customFormat="1" x14ac:dyDescent="0.2">
      <c r="A49" s="375">
        <v>37</v>
      </c>
      <c r="B49" s="750" t="s">
        <v>5140</v>
      </c>
      <c r="C49" s="750" t="s">
        <v>5021</v>
      </c>
      <c r="D49" s="375" t="s">
        <v>59</v>
      </c>
      <c r="E49" s="375" t="s">
        <v>7</v>
      </c>
      <c r="F49" s="769">
        <v>44.9</v>
      </c>
      <c r="G49" s="770">
        <v>2550</v>
      </c>
      <c r="H49" s="770">
        <v>2550</v>
      </c>
      <c r="I49" s="771" t="s">
        <v>61</v>
      </c>
    </row>
    <row r="50" spans="1:9" s="365" customFormat="1" x14ac:dyDescent="0.2">
      <c r="A50" s="375">
        <v>38</v>
      </c>
      <c r="B50" s="750" t="s">
        <v>2604</v>
      </c>
      <c r="C50" s="750" t="s">
        <v>5022</v>
      </c>
      <c r="D50" s="375" t="s">
        <v>59</v>
      </c>
      <c r="E50" s="375" t="s">
        <v>7</v>
      </c>
      <c r="F50" s="769">
        <v>77.599999999999994</v>
      </c>
      <c r="G50" s="770">
        <v>3790</v>
      </c>
      <c r="H50" s="770">
        <v>3790</v>
      </c>
      <c r="I50" s="771" t="s">
        <v>61</v>
      </c>
    </row>
    <row r="51" spans="1:9" s="365" customFormat="1" x14ac:dyDescent="0.2">
      <c r="A51" s="375">
        <v>39</v>
      </c>
      <c r="B51" s="750" t="s">
        <v>5141</v>
      </c>
      <c r="C51" s="750" t="s">
        <v>5023</v>
      </c>
      <c r="D51" s="375" t="s">
        <v>59</v>
      </c>
      <c r="E51" s="375" t="s">
        <v>7</v>
      </c>
      <c r="F51" s="769">
        <v>61.3</v>
      </c>
      <c r="G51" s="770">
        <v>2920</v>
      </c>
      <c r="H51" s="770">
        <v>1552</v>
      </c>
      <c r="I51" s="771" t="s">
        <v>61</v>
      </c>
    </row>
    <row r="52" spans="1:9" s="365" customFormat="1" x14ac:dyDescent="0.2">
      <c r="A52" s="375">
        <v>40</v>
      </c>
      <c r="B52" s="750" t="s">
        <v>2419</v>
      </c>
      <c r="C52" s="750" t="s">
        <v>5022</v>
      </c>
      <c r="D52" s="375" t="s">
        <v>59</v>
      </c>
      <c r="E52" s="375" t="s">
        <v>7</v>
      </c>
      <c r="F52" s="769">
        <v>81.400000000000006</v>
      </c>
      <c r="G52" s="770">
        <v>320</v>
      </c>
      <c r="H52" s="770">
        <v>320</v>
      </c>
      <c r="I52" s="771" t="s">
        <v>61</v>
      </c>
    </row>
    <row r="53" spans="1:9" s="365" customFormat="1" x14ac:dyDescent="0.2">
      <c r="A53" s="375">
        <v>41</v>
      </c>
      <c r="B53" s="750" t="s">
        <v>2441</v>
      </c>
      <c r="C53" s="750" t="s">
        <v>5023</v>
      </c>
      <c r="D53" s="375" t="s">
        <v>59</v>
      </c>
      <c r="E53" s="375" t="s">
        <v>7</v>
      </c>
      <c r="F53" s="769">
        <v>51.9</v>
      </c>
      <c r="G53" s="770">
        <v>1195</v>
      </c>
      <c r="H53" s="770">
        <v>1195</v>
      </c>
      <c r="I53" s="771" t="s">
        <v>61</v>
      </c>
    </row>
    <row r="54" spans="1:9" s="365" customFormat="1" x14ac:dyDescent="0.2">
      <c r="A54" s="375">
        <v>42</v>
      </c>
      <c r="B54" s="750" t="s">
        <v>2387</v>
      </c>
      <c r="C54" s="750" t="s">
        <v>783</v>
      </c>
      <c r="D54" s="375" t="s">
        <v>59</v>
      </c>
      <c r="E54" s="774" t="s">
        <v>7</v>
      </c>
      <c r="F54" s="775">
        <v>214</v>
      </c>
      <c r="G54" s="776">
        <v>1020</v>
      </c>
      <c r="H54" s="776">
        <v>1020</v>
      </c>
      <c r="I54" s="765" t="s">
        <v>5628</v>
      </c>
    </row>
    <row r="55" spans="1:9" s="365" customFormat="1" x14ac:dyDescent="0.2">
      <c r="A55" s="375">
        <v>43</v>
      </c>
      <c r="B55" s="750" t="s">
        <v>2414</v>
      </c>
      <c r="C55" s="750" t="s">
        <v>292</v>
      </c>
      <c r="D55" s="375" t="s">
        <v>59</v>
      </c>
      <c r="E55" s="774" t="s">
        <v>7</v>
      </c>
      <c r="F55" s="777">
        <v>63.8</v>
      </c>
      <c r="G55" s="776">
        <v>120</v>
      </c>
      <c r="H55" s="776">
        <v>120</v>
      </c>
      <c r="I55" s="765" t="s">
        <v>5628</v>
      </c>
    </row>
    <row r="56" spans="1:9" s="365" customFormat="1" ht="31.5" x14ac:dyDescent="0.2">
      <c r="A56" s="375">
        <v>44</v>
      </c>
      <c r="B56" s="750" t="s">
        <v>6228</v>
      </c>
      <c r="C56" s="277" t="s">
        <v>6229</v>
      </c>
      <c r="D56" s="278" t="s">
        <v>4</v>
      </c>
      <c r="E56" s="375" t="s">
        <v>7</v>
      </c>
      <c r="F56" s="279">
        <v>60</v>
      </c>
      <c r="G56" s="778">
        <v>208.5</v>
      </c>
      <c r="H56" s="778">
        <v>208.5</v>
      </c>
      <c r="I56" s="771" t="s">
        <v>90</v>
      </c>
    </row>
    <row r="57" spans="1:9" s="365" customFormat="1" ht="31.5" x14ac:dyDescent="0.2">
      <c r="A57" s="375">
        <v>45</v>
      </c>
      <c r="B57" s="750" t="s">
        <v>6231</v>
      </c>
      <c r="C57" s="277" t="s">
        <v>886</v>
      </c>
      <c r="D57" s="278" t="s">
        <v>4</v>
      </c>
      <c r="E57" s="375" t="s">
        <v>51</v>
      </c>
      <c r="F57" s="279">
        <v>49.4</v>
      </c>
      <c r="G57" s="778">
        <v>35</v>
      </c>
      <c r="H57" s="778"/>
      <c r="I57" s="550" t="s">
        <v>6312</v>
      </c>
    </row>
    <row r="58" spans="1:9" s="839" customFormat="1" x14ac:dyDescent="0.2">
      <c r="A58" s="375">
        <v>46</v>
      </c>
      <c r="B58" s="239" t="s">
        <v>6243</v>
      </c>
      <c r="C58" s="986" t="s">
        <v>895</v>
      </c>
      <c r="D58" s="987" t="s">
        <v>4</v>
      </c>
      <c r="E58" s="251" t="s">
        <v>51</v>
      </c>
      <c r="F58" s="988"/>
      <c r="G58" s="989">
        <v>300</v>
      </c>
      <c r="H58" s="989"/>
      <c r="I58" s="990" t="s">
        <v>6311</v>
      </c>
    </row>
    <row r="59" spans="1:9" s="365" customFormat="1" x14ac:dyDescent="0.2">
      <c r="A59" s="375">
        <v>47</v>
      </c>
      <c r="B59" s="750" t="s">
        <v>6247</v>
      </c>
      <c r="C59" s="277" t="s">
        <v>903</v>
      </c>
      <c r="D59" s="278" t="s">
        <v>4</v>
      </c>
      <c r="E59" s="375" t="s">
        <v>51</v>
      </c>
      <c r="F59" s="279">
        <v>5</v>
      </c>
      <c r="G59" s="778">
        <v>145</v>
      </c>
      <c r="H59" s="778"/>
      <c r="I59" s="283" t="s">
        <v>61</v>
      </c>
    </row>
    <row r="60" spans="1:9" s="365" customFormat="1" x14ac:dyDescent="0.2">
      <c r="A60" s="375">
        <v>48</v>
      </c>
      <c r="B60" s="750" t="s">
        <v>6248</v>
      </c>
      <c r="C60" s="277" t="s">
        <v>888</v>
      </c>
      <c r="D60" s="278" t="s">
        <v>4</v>
      </c>
      <c r="E60" s="375" t="s">
        <v>51</v>
      </c>
      <c r="F60" s="279">
        <v>22.3</v>
      </c>
      <c r="G60" s="778">
        <v>100</v>
      </c>
      <c r="H60" s="778"/>
      <c r="I60" s="550" t="s">
        <v>6315</v>
      </c>
    </row>
    <row r="61" spans="1:9" s="878" customFormat="1" x14ac:dyDescent="0.2">
      <c r="A61" s="375">
        <v>49</v>
      </c>
      <c r="B61" s="879" t="s">
        <v>6252</v>
      </c>
      <c r="C61" s="928" t="s">
        <v>893</v>
      </c>
      <c r="D61" s="929" t="s">
        <v>4</v>
      </c>
      <c r="E61" s="877" t="s">
        <v>51</v>
      </c>
      <c r="F61" s="930">
        <v>11.8</v>
      </c>
      <c r="G61" s="931">
        <v>30</v>
      </c>
      <c r="H61" s="931"/>
      <c r="I61" s="546" t="s">
        <v>6311</v>
      </c>
    </row>
    <row r="62" spans="1:9" s="365" customFormat="1" ht="31.5" x14ac:dyDescent="0.2">
      <c r="A62" s="375">
        <v>50</v>
      </c>
      <c r="B62" s="750" t="s">
        <v>6253</v>
      </c>
      <c r="C62" s="277" t="s">
        <v>897</v>
      </c>
      <c r="D62" s="278" t="s">
        <v>4</v>
      </c>
      <c r="E62" s="375" t="s">
        <v>51</v>
      </c>
      <c r="F62" s="279">
        <v>66</v>
      </c>
      <c r="G62" s="778">
        <v>100</v>
      </c>
      <c r="H62" s="778"/>
      <c r="I62" s="550" t="s">
        <v>6319</v>
      </c>
    </row>
    <row r="63" spans="1:9" s="839" customFormat="1" x14ac:dyDescent="0.2">
      <c r="A63" s="375">
        <v>51</v>
      </c>
      <c r="B63" s="239" t="s">
        <v>6254</v>
      </c>
      <c r="C63" s="986" t="s">
        <v>898</v>
      </c>
      <c r="D63" s="987" t="s">
        <v>4</v>
      </c>
      <c r="E63" s="251" t="s">
        <v>51</v>
      </c>
      <c r="F63" s="988">
        <v>35</v>
      </c>
      <c r="G63" s="989">
        <v>700</v>
      </c>
      <c r="H63" s="989"/>
      <c r="I63" s="990" t="s">
        <v>6321</v>
      </c>
    </row>
    <row r="64" spans="1:9" s="365" customFormat="1" x14ac:dyDescent="0.2">
      <c r="A64" s="375">
        <v>52</v>
      </c>
      <c r="B64" s="750" t="s">
        <v>6256</v>
      </c>
      <c r="C64" s="277" t="s">
        <v>896</v>
      </c>
      <c r="D64" s="278" t="s">
        <v>4</v>
      </c>
      <c r="E64" s="375" t="s">
        <v>51</v>
      </c>
      <c r="F64" s="279">
        <v>55</v>
      </c>
      <c r="G64" s="778">
        <v>150</v>
      </c>
      <c r="H64" s="778"/>
      <c r="I64" s="283" t="s">
        <v>6336</v>
      </c>
    </row>
    <row r="65" spans="1:9" s="878" customFormat="1" x14ac:dyDescent="0.2">
      <c r="A65" s="375">
        <v>53</v>
      </c>
      <c r="B65" s="879" t="s">
        <v>6257</v>
      </c>
      <c r="C65" s="928" t="s">
        <v>896</v>
      </c>
      <c r="D65" s="929" t="s">
        <v>4</v>
      </c>
      <c r="E65" s="877" t="s">
        <v>51</v>
      </c>
      <c r="F65" s="930">
        <v>28.3</v>
      </c>
      <c r="G65" s="931">
        <v>100</v>
      </c>
      <c r="H65" s="931"/>
      <c r="I65" s="546" t="s">
        <v>6311</v>
      </c>
    </row>
    <row r="66" spans="1:9" s="365" customFormat="1" ht="31.5" x14ac:dyDescent="0.2">
      <c r="A66" s="375">
        <v>54</v>
      </c>
      <c r="B66" s="750" t="s">
        <v>6258</v>
      </c>
      <c r="C66" s="277" t="s">
        <v>896</v>
      </c>
      <c r="D66" s="278" t="s">
        <v>6131</v>
      </c>
      <c r="E66" s="375" t="s">
        <v>51</v>
      </c>
      <c r="F66" s="279">
        <v>94.3</v>
      </c>
      <c r="G66" s="778">
        <v>220</v>
      </c>
      <c r="H66" s="778"/>
      <c r="I66" s="283" t="s">
        <v>6976</v>
      </c>
    </row>
    <row r="67" spans="1:9" s="365" customFormat="1" x14ac:dyDescent="0.2">
      <c r="A67" s="375">
        <v>55</v>
      </c>
      <c r="B67" s="914" t="s">
        <v>7578</v>
      </c>
      <c r="C67" s="918" t="s">
        <v>5352</v>
      </c>
      <c r="D67" s="919" t="s">
        <v>6131</v>
      </c>
      <c r="E67" s="911" t="s">
        <v>51</v>
      </c>
      <c r="F67" s="920">
        <v>26.3</v>
      </c>
      <c r="G67" s="919">
        <v>300</v>
      </c>
      <c r="H67" s="919"/>
      <c r="I67" s="904" t="s">
        <v>6300</v>
      </c>
    </row>
    <row r="68" spans="1:9" s="365" customFormat="1" ht="47.25" x14ac:dyDescent="0.2">
      <c r="A68" s="375">
        <v>56</v>
      </c>
      <c r="B68" s="914" t="s">
        <v>6245</v>
      </c>
      <c r="C68" s="918" t="s">
        <v>892</v>
      </c>
      <c r="D68" s="919" t="s">
        <v>6131</v>
      </c>
      <c r="E68" s="911" t="s">
        <v>51</v>
      </c>
      <c r="F68" s="920">
        <v>3.9</v>
      </c>
      <c r="G68" s="919">
        <v>400</v>
      </c>
      <c r="H68" s="919"/>
      <c r="I68" s="921" t="s">
        <v>6316</v>
      </c>
    </row>
    <row r="69" spans="1:9" s="365" customFormat="1" x14ac:dyDescent="0.2">
      <c r="A69" s="375">
        <v>57</v>
      </c>
      <c r="B69" s="914" t="s">
        <v>6255</v>
      </c>
      <c r="C69" s="918" t="s">
        <v>898</v>
      </c>
      <c r="D69" s="919" t="s">
        <v>4</v>
      </c>
      <c r="E69" s="911" t="s">
        <v>51</v>
      </c>
      <c r="F69" s="920">
        <v>44.3</v>
      </c>
      <c r="G69" s="919">
        <v>980</v>
      </c>
      <c r="H69" s="919"/>
      <c r="I69" s="904" t="s">
        <v>6322</v>
      </c>
    </row>
    <row r="70" spans="1:9" x14ac:dyDescent="0.2">
      <c r="A70" s="364" t="s">
        <v>267</v>
      </c>
      <c r="B70" s="22" t="s">
        <v>5034</v>
      </c>
      <c r="C70" s="239"/>
      <c r="D70" s="239"/>
      <c r="E70" s="251"/>
      <c r="F70" s="258">
        <f>SUM(F71:F123)</f>
        <v>3445.74</v>
      </c>
      <c r="G70" s="148">
        <f>SUM(G71:G123)</f>
        <v>35447</v>
      </c>
      <c r="H70" s="148">
        <f>SUM(H71:H123)</f>
        <v>19348</v>
      </c>
      <c r="I70" s="366"/>
    </row>
    <row r="71" spans="1:9" s="365" customFormat="1" x14ac:dyDescent="0.2">
      <c r="A71" s="375">
        <v>58</v>
      </c>
      <c r="B71" s="750" t="s">
        <v>5157</v>
      </c>
      <c r="C71" s="750" t="s">
        <v>5156</v>
      </c>
      <c r="D71" s="375" t="s">
        <v>59</v>
      </c>
      <c r="E71" s="375" t="s">
        <v>7</v>
      </c>
      <c r="F71" s="769">
        <v>392</v>
      </c>
      <c r="G71" s="770">
        <v>3000</v>
      </c>
      <c r="H71" s="770">
        <v>3000</v>
      </c>
      <c r="I71" s="771" t="s">
        <v>61</v>
      </c>
    </row>
    <row r="72" spans="1:9" s="365" customFormat="1" x14ac:dyDescent="0.2">
      <c r="A72" s="375">
        <v>59</v>
      </c>
      <c r="B72" s="750" t="s">
        <v>5158</v>
      </c>
      <c r="C72" s="750" t="s">
        <v>5171</v>
      </c>
      <c r="D72" s="375" t="s">
        <v>59</v>
      </c>
      <c r="E72" s="375" t="s">
        <v>7</v>
      </c>
      <c r="F72" s="769">
        <v>129</v>
      </c>
      <c r="G72" s="770">
        <v>500</v>
      </c>
      <c r="H72" s="770">
        <v>500</v>
      </c>
      <c r="I72" s="771" t="s">
        <v>61</v>
      </c>
    </row>
    <row r="73" spans="1:9" s="365" customFormat="1" x14ac:dyDescent="0.2">
      <c r="A73" s="375">
        <v>60</v>
      </c>
      <c r="B73" s="750" t="s">
        <v>5159</v>
      </c>
      <c r="C73" s="750" t="s">
        <v>5171</v>
      </c>
      <c r="D73" s="375" t="s">
        <v>59</v>
      </c>
      <c r="E73" s="375" t="s">
        <v>7</v>
      </c>
      <c r="F73" s="769">
        <v>59</v>
      </c>
      <c r="G73" s="770">
        <v>1200</v>
      </c>
      <c r="H73" s="770"/>
      <c r="I73" s="771" t="s">
        <v>61</v>
      </c>
    </row>
    <row r="74" spans="1:9" s="365" customFormat="1" x14ac:dyDescent="0.2">
      <c r="A74" s="375">
        <v>61</v>
      </c>
      <c r="B74" s="750" t="s">
        <v>5160</v>
      </c>
      <c r="C74" s="750" t="s">
        <v>5171</v>
      </c>
      <c r="D74" s="375" t="s">
        <v>59</v>
      </c>
      <c r="E74" s="375" t="s">
        <v>7</v>
      </c>
      <c r="F74" s="769">
        <v>85</v>
      </c>
      <c r="G74" s="770">
        <v>1660</v>
      </c>
      <c r="H74" s="770"/>
      <c r="I74" s="771" t="s">
        <v>61</v>
      </c>
    </row>
    <row r="75" spans="1:9" s="365" customFormat="1" x14ac:dyDescent="0.2">
      <c r="A75" s="375">
        <v>62</v>
      </c>
      <c r="B75" s="750" t="s">
        <v>3534</v>
      </c>
      <c r="C75" s="750" t="s">
        <v>5173</v>
      </c>
      <c r="D75" s="375" t="s">
        <v>59</v>
      </c>
      <c r="E75" s="375" t="s">
        <v>7</v>
      </c>
      <c r="F75" s="769">
        <v>55</v>
      </c>
      <c r="G75" s="770">
        <v>690</v>
      </c>
      <c r="H75" s="770">
        <v>690</v>
      </c>
      <c r="I75" s="771" t="s">
        <v>61</v>
      </c>
    </row>
    <row r="76" spans="1:9" s="365" customFormat="1" x14ac:dyDescent="0.2">
      <c r="A76" s="375">
        <v>63</v>
      </c>
      <c r="B76" s="750" t="s">
        <v>5162</v>
      </c>
      <c r="C76" s="750" t="s">
        <v>5174</v>
      </c>
      <c r="D76" s="375" t="s">
        <v>59</v>
      </c>
      <c r="E76" s="375" t="s">
        <v>7</v>
      </c>
      <c r="F76" s="769">
        <v>96</v>
      </c>
      <c r="G76" s="770">
        <v>975</v>
      </c>
      <c r="H76" s="770"/>
      <c r="I76" s="771" t="s">
        <v>61</v>
      </c>
    </row>
    <row r="77" spans="1:9" s="365" customFormat="1" x14ac:dyDescent="0.2">
      <c r="A77" s="375">
        <v>64</v>
      </c>
      <c r="B77" s="750" t="s">
        <v>5163</v>
      </c>
      <c r="C77" s="750" t="s">
        <v>5175</v>
      </c>
      <c r="D77" s="375" t="s">
        <v>59</v>
      </c>
      <c r="E77" s="375" t="s">
        <v>7</v>
      </c>
      <c r="F77" s="769">
        <v>50</v>
      </c>
      <c r="G77" s="770">
        <v>574</v>
      </c>
      <c r="H77" s="770">
        <v>574</v>
      </c>
      <c r="I77" s="771" t="s">
        <v>123</v>
      </c>
    </row>
    <row r="78" spans="1:9" s="365" customFormat="1" x14ac:dyDescent="0.2">
      <c r="A78" s="375">
        <v>65</v>
      </c>
      <c r="B78" s="750" t="s">
        <v>5165</v>
      </c>
      <c r="C78" s="750" t="s">
        <v>5176</v>
      </c>
      <c r="D78" s="375" t="s">
        <v>59</v>
      </c>
      <c r="E78" s="375" t="s">
        <v>7</v>
      </c>
      <c r="F78" s="769">
        <v>528</v>
      </c>
      <c r="G78" s="770">
        <v>3580</v>
      </c>
      <c r="H78" s="770">
        <v>3580</v>
      </c>
      <c r="I78" s="771" t="s">
        <v>123</v>
      </c>
    </row>
    <row r="79" spans="1:9" s="365" customFormat="1" x14ac:dyDescent="0.2">
      <c r="A79" s="375">
        <v>66</v>
      </c>
      <c r="B79" s="750" t="s">
        <v>5166</v>
      </c>
      <c r="C79" s="750" t="s">
        <v>5175</v>
      </c>
      <c r="D79" s="375" t="s">
        <v>59</v>
      </c>
      <c r="E79" s="375" t="s">
        <v>7</v>
      </c>
      <c r="F79" s="769">
        <v>56</v>
      </c>
      <c r="G79" s="770">
        <v>760</v>
      </c>
      <c r="H79" s="770">
        <v>760</v>
      </c>
      <c r="I79" s="771" t="s">
        <v>123</v>
      </c>
    </row>
    <row r="80" spans="1:9" s="365" customFormat="1" x14ac:dyDescent="0.2">
      <c r="A80" s="375">
        <v>67</v>
      </c>
      <c r="B80" s="750" t="s">
        <v>5170</v>
      </c>
      <c r="C80" s="750" t="s">
        <v>5089</v>
      </c>
      <c r="D80" s="375" t="s">
        <v>59</v>
      </c>
      <c r="E80" s="375" t="s">
        <v>7</v>
      </c>
      <c r="F80" s="769">
        <v>70</v>
      </c>
      <c r="G80" s="770">
        <v>1000</v>
      </c>
      <c r="H80" s="770">
        <v>1000</v>
      </c>
      <c r="I80" s="771" t="s">
        <v>131</v>
      </c>
    </row>
    <row r="81" spans="1:9" s="365" customFormat="1" x14ac:dyDescent="0.2">
      <c r="A81" s="375">
        <v>68</v>
      </c>
      <c r="B81" s="750" t="s">
        <v>5169</v>
      </c>
      <c r="C81" s="750" t="s">
        <v>5075</v>
      </c>
      <c r="D81" s="375" t="s">
        <v>59</v>
      </c>
      <c r="E81" s="375" t="s">
        <v>7</v>
      </c>
      <c r="F81" s="769">
        <v>50</v>
      </c>
      <c r="G81" s="770">
        <v>572</v>
      </c>
      <c r="H81" s="770">
        <v>572</v>
      </c>
      <c r="I81" s="771" t="s">
        <v>131</v>
      </c>
    </row>
    <row r="82" spans="1:9" s="365" customFormat="1" x14ac:dyDescent="0.2">
      <c r="A82" s="375">
        <v>69</v>
      </c>
      <c r="B82" s="750" t="s">
        <v>5167</v>
      </c>
      <c r="C82" s="750" t="s">
        <v>108</v>
      </c>
      <c r="D82" s="375" t="s">
        <v>59</v>
      </c>
      <c r="E82" s="375" t="s">
        <v>7</v>
      </c>
      <c r="F82" s="769">
        <v>50</v>
      </c>
      <c r="G82" s="770">
        <v>1540</v>
      </c>
      <c r="H82" s="770">
        <v>916</v>
      </c>
      <c r="I82" s="771" t="s">
        <v>131</v>
      </c>
    </row>
    <row r="83" spans="1:9" s="365" customFormat="1" x14ac:dyDescent="0.2">
      <c r="A83" s="375">
        <v>70</v>
      </c>
      <c r="B83" s="750" t="s">
        <v>5168</v>
      </c>
      <c r="C83" s="750" t="s">
        <v>5080</v>
      </c>
      <c r="D83" s="375" t="s">
        <v>59</v>
      </c>
      <c r="E83" s="375" t="s">
        <v>7</v>
      </c>
      <c r="F83" s="773">
        <v>90</v>
      </c>
      <c r="G83" s="772">
        <v>1336</v>
      </c>
      <c r="H83" s="772">
        <v>1336</v>
      </c>
      <c r="I83" s="771" t="s">
        <v>5025</v>
      </c>
    </row>
    <row r="84" spans="1:9" s="365" customFormat="1" x14ac:dyDescent="0.2">
      <c r="A84" s="375">
        <v>71</v>
      </c>
      <c r="B84" s="750" t="s">
        <v>5177</v>
      </c>
      <c r="C84" s="750"/>
      <c r="D84" s="375" t="s">
        <v>59</v>
      </c>
      <c r="E84" s="375" t="s">
        <v>7</v>
      </c>
      <c r="F84" s="769">
        <v>313</v>
      </c>
      <c r="G84" s="772">
        <v>900</v>
      </c>
      <c r="H84" s="772">
        <v>900</v>
      </c>
      <c r="I84" s="771" t="s">
        <v>5026</v>
      </c>
    </row>
    <row r="85" spans="1:9" s="365" customFormat="1" x14ac:dyDescent="0.2">
      <c r="A85" s="375">
        <v>72</v>
      </c>
      <c r="B85" s="750" t="s">
        <v>5178</v>
      </c>
      <c r="C85" s="750" t="s">
        <v>5183</v>
      </c>
      <c r="D85" s="375" t="s">
        <v>59</v>
      </c>
      <c r="E85" s="375" t="s">
        <v>7</v>
      </c>
      <c r="F85" s="769">
        <v>100</v>
      </c>
      <c r="G85" s="770">
        <v>800</v>
      </c>
      <c r="H85" s="770">
        <v>800</v>
      </c>
      <c r="I85" s="771" t="s">
        <v>5026</v>
      </c>
    </row>
    <row r="86" spans="1:9" s="365" customFormat="1" ht="31.5" x14ac:dyDescent="0.2">
      <c r="A86" s="375">
        <v>73</v>
      </c>
      <c r="B86" s="750" t="s">
        <v>5179</v>
      </c>
      <c r="C86" s="750" t="s">
        <v>5183</v>
      </c>
      <c r="D86" s="375" t="s">
        <v>59</v>
      </c>
      <c r="E86" s="375" t="s">
        <v>7</v>
      </c>
      <c r="F86" s="769">
        <v>80</v>
      </c>
      <c r="G86" s="770">
        <v>1820</v>
      </c>
      <c r="H86" s="770">
        <v>1820</v>
      </c>
      <c r="I86" s="771" t="s">
        <v>5027</v>
      </c>
    </row>
    <row r="87" spans="1:9" s="365" customFormat="1" x14ac:dyDescent="0.2">
      <c r="A87" s="375">
        <v>74</v>
      </c>
      <c r="B87" s="750" t="s">
        <v>5180</v>
      </c>
      <c r="C87" s="750" t="s">
        <v>5083</v>
      </c>
      <c r="D87" s="375" t="s">
        <v>59</v>
      </c>
      <c r="E87" s="375" t="s">
        <v>7</v>
      </c>
      <c r="F87" s="769">
        <v>253</v>
      </c>
      <c r="G87" s="770">
        <v>1600</v>
      </c>
      <c r="H87" s="770">
        <v>1600</v>
      </c>
      <c r="I87" s="771" t="s">
        <v>5026</v>
      </c>
    </row>
    <row r="88" spans="1:9" s="365" customFormat="1" x14ac:dyDescent="0.2">
      <c r="A88" s="375">
        <v>75</v>
      </c>
      <c r="B88" s="750" t="s">
        <v>5029</v>
      </c>
      <c r="C88" s="750" t="s">
        <v>5181</v>
      </c>
      <c r="D88" s="375" t="s">
        <v>59</v>
      </c>
      <c r="E88" s="375" t="s">
        <v>7</v>
      </c>
      <c r="F88" s="769">
        <v>60</v>
      </c>
      <c r="G88" s="770">
        <v>1300</v>
      </c>
      <c r="H88" s="770">
        <v>1300</v>
      </c>
      <c r="I88" s="771" t="s">
        <v>5026</v>
      </c>
    </row>
    <row r="89" spans="1:9" s="365" customFormat="1" ht="31.5" x14ac:dyDescent="0.2">
      <c r="A89" s="375">
        <v>76</v>
      </c>
      <c r="B89" s="750" t="s">
        <v>6259</v>
      </c>
      <c r="C89" s="277" t="s">
        <v>6260</v>
      </c>
      <c r="D89" s="375" t="s">
        <v>59</v>
      </c>
      <c r="E89" s="375" t="s">
        <v>51</v>
      </c>
      <c r="F89" s="279">
        <v>9</v>
      </c>
      <c r="G89" s="778">
        <v>270</v>
      </c>
      <c r="H89" s="778"/>
      <c r="I89" s="14" t="s">
        <v>6337</v>
      </c>
    </row>
    <row r="90" spans="1:9" s="365" customFormat="1" x14ac:dyDescent="0.2">
      <c r="A90" s="375">
        <v>77</v>
      </c>
      <c r="B90" s="750" t="s">
        <v>6261</v>
      </c>
      <c r="C90" s="277" t="s">
        <v>803</v>
      </c>
      <c r="D90" s="278" t="s">
        <v>4</v>
      </c>
      <c r="E90" s="375" t="s">
        <v>51</v>
      </c>
      <c r="F90" s="279">
        <v>59</v>
      </c>
      <c r="G90" s="778">
        <v>120</v>
      </c>
      <c r="H90" s="778"/>
      <c r="I90" s="283" t="s">
        <v>131</v>
      </c>
    </row>
    <row r="91" spans="1:9" s="365" customFormat="1" x14ac:dyDescent="0.2">
      <c r="A91" s="375">
        <v>78</v>
      </c>
      <c r="B91" s="750" t="s">
        <v>6262</v>
      </c>
      <c r="C91" s="277" t="s">
        <v>803</v>
      </c>
      <c r="D91" s="278" t="s">
        <v>4</v>
      </c>
      <c r="E91" s="375" t="s">
        <v>51</v>
      </c>
      <c r="F91" s="279">
        <v>57</v>
      </c>
      <c r="G91" s="778">
        <v>150</v>
      </c>
      <c r="H91" s="778"/>
      <c r="I91" s="283" t="s">
        <v>131</v>
      </c>
    </row>
    <row r="92" spans="1:9" s="365" customFormat="1" x14ac:dyDescent="0.2">
      <c r="A92" s="375">
        <v>79</v>
      </c>
      <c r="B92" s="750" t="s">
        <v>6263</v>
      </c>
      <c r="C92" s="277" t="s">
        <v>803</v>
      </c>
      <c r="D92" s="278" t="s">
        <v>4</v>
      </c>
      <c r="E92" s="375" t="s">
        <v>51</v>
      </c>
      <c r="F92" s="279">
        <v>19</v>
      </c>
      <c r="G92" s="778">
        <v>250</v>
      </c>
      <c r="H92" s="778"/>
      <c r="I92" s="283" t="s">
        <v>131</v>
      </c>
    </row>
    <row r="93" spans="1:9" s="365" customFormat="1" ht="31.5" x14ac:dyDescent="0.2">
      <c r="A93" s="375">
        <v>80</v>
      </c>
      <c r="B93" s="750" t="s">
        <v>6264</v>
      </c>
      <c r="C93" s="277" t="s">
        <v>910</v>
      </c>
      <c r="D93" s="278" t="s">
        <v>6131</v>
      </c>
      <c r="E93" s="375" t="s">
        <v>51</v>
      </c>
      <c r="F93" s="279">
        <v>20</v>
      </c>
      <c r="G93" s="778">
        <v>500</v>
      </c>
      <c r="H93" s="778"/>
      <c r="I93" s="283" t="s">
        <v>6323</v>
      </c>
    </row>
    <row r="94" spans="1:9" s="365" customFormat="1" x14ac:dyDescent="0.2">
      <c r="A94" s="375">
        <v>81</v>
      </c>
      <c r="B94" s="750" t="s">
        <v>6265</v>
      </c>
      <c r="C94" s="277" t="s">
        <v>910</v>
      </c>
      <c r="D94" s="278" t="s">
        <v>4</v>
      </c>
      <c r="E94" s="375" t="s">
        <v>51</v>
      </c>
      <c r="F94" s="279">
        <v>24.8</v>
      </c>
      <c r="G94" s="778">
        <v>300</v>
      </c>
      <c r="H94" s="778"/>
      <c r="I94" s="283" t="s">
        <v>5033</v>
      </c>
    </row>
    <row r="95" spans="1:9" s="365" customFormat="1" x14ac:dyDescent="0.2">
      <c r="A95" s="375">
        <v>82</v>
      </c>
      <c r="B95" s="750" t="s">
        <v>6266</v>
      </c>
      <c r="C95" s="277" t="s">
        <v>910</v>
      </c>
      <c r="D95" s="278" t="s">
        <v>4</v>
      </c>
      <c r="E95" s="375" t="s">
        <v>51</v>
      </c>
      <c r="F95" s="279">
        <v>9.4499999999999993</v>
      </c>
      <c r="G95" s="778">
        <v>30</v>
      </c>
      <c r="H95" s="778"/>
      <c r="I95" s="283" t="s">
        <v>5033</v>
      </c>
    </row>
    <row r="96" spans="1:9" s="365" customFormat="1" ht="31.5" x14ac:dyDescent="0.2">
      <c r="A96" s="375">
        <v>83</v>
      </c>
      <c r="B96" s="750" t="s">
        <v>6267</v>
      </c>
      <c r="C96" s="277" t="s">
        <v>910</v>
      </c>
      <c r="D96" s="278" t="s">
        <v>6131</v>
      </c>
      <c r="E96" s="375" t="s">
        <v>51</v>
      </c>
      <c r="F96" s="279">
        <v>36.200000000000003</v>
      </c>
      <c r="G96" s="778">
        <v>20</v>
      </c>
      <c r="H96" s="778"/>
      <c r="I96" s="283" t="s">
        <v>6324</v>
      </c>
    </row>
    <row r="97" spans="1:9" s="365" customFormat="1" ht="31.5" x14ac:dyDescent="0.2">
      <c r="A97" s="375">
        <v>84</v>
      </c>
      <c r="B97" s="750" t="s">
        <v>6268</v>
      </c>
      <c r="C97" s="277" t="s">
        <v>802</v>
      </c>
      <c r="D97" s="278" t="s">
        <v>4</v>
      </c>
      <c r="E97" s="375" t="s">
        <v>51</v>
      </c>
      <c r="F97" s="279">
        <v>111</v>
      </c>
      <c r="G97" s="778">
        <v>10</v>
      </c>
      <c r="H97" s="778"/>
      <c r="I97" s="283" t="s">
        <v>6329</v>
      </c>
    </row>
    <row r="98" spans="1:9" s="365" customFormat="1" ht="47.25" x14ac:dyDescent="0.2">
      <c r="A98" s="375">
        <v>85</v>
      </c>
      <c r="B98" s="750" t="s">
        <v>6269</v>
      </c>
      <c r="C98" s="277" t="s">
        <v>802</v>
      </c>
      <c r="D98" s="278" t="s">
        <v>4</v>
      </c>
      <c r="E98" s="375" t="s">
        <v>51</v>
      </c>
      <c r="F98" s="279">
        <v>23.9</v>
      </c>
      <c r="G98" s="778">
        <v>50</v>
      </c>
      <c r="H98" s="778"/>
      <c r="I98" s="283" t="s">
        <v>6338</v>
      </c>
    </row>
    <row r="99" spans="1:9" s="365" customFormat="1" ht="31.5" x14ac:dyDescent="0.2">
      <c r="A99" s="375">
        <v>86</v>
      </c>
      <c r="B99" s="750" t="s">
        <v>6270</v>
      </c>
      <c r="C99" s="277" t="s">
        <v>6271</v>
      </c>
      <c r="D99" s="278" t="s">
        <v>4</v>
      </c>
      <c r="E99" s="375" t="s">
        <v>51</v>
      </c>
      <c r="F99" s="279">
        <v>15.3</v>
      </c>
      <c r="G99" s="778">
        <v>40</v>
      </c>
      <c r="H99" s="778"/>
      <c r="I99" s="283" t="s">
        <v>6339</v>
      </c>
    </row>
    <row r="100" spans="1:9" s="365" customFormat="1" ht="31.5" x14ac:dyDescent="0.2">
      <c r="A100" s="375">
        <v>87</v>
      </c>
      <c r="B100" s="750" t="s">
        <v>6272</v>
      </c>
      <c r="C100" s="277" t="s">
        <v>6271</v>
      </c>
      <c r="D100" s="278" t="s">
        <v>4</v>
      </c>
      <c r="E100" s="375" t="s">
        <v>51</v>
      </c>
      <c r="F100" s="279">
        <v>5</v>
      </c>
      <c r="G100" s="778">
        <v>450</v>
      </c>
      <c r="H100" s="778"/>
      <c r="I100" s="283" t="s">
        <v>6340</v>
      </c>
    </row>
    <row r="101" spans="1:9" s="365" customFormat="1" ht="31.5" x14ac:dyDescent="0.2">
      <c r="A101" s="375">
        <v>88</v>
      </c>
      <c r="B101" s="750" t="s">
        <v>6273</v>
      </c>
      <c r="C101" s="277" t="s">
        <v>6271</v>
      </c>
      <c r="D101" s="278" t="s">
        <v>4</v>
      </c>
      <c r="E101" s="375" t="s">
        <v>51</v>
      </c>
      <c r="F101" s="279">
        <v>12</v>
      </c>
      <c r="G101" s="778">
        <v>300</v>
      </c>
      <c r="H101" s="778"/>
      <c r="I101" s="283" t="s">
        <v>6325</v>
      </c>
    </row>
    <row r="102" spans="1:9" s="365" customFormat="1" ht="31.5" x14ac:dyDescent="0.2">
      <c r="A102" s="375">
        <v>89</v>
      </c>
      <c r="B102" s="750" t="s">
        <v>6274</v>
      </c>
      <c r="C102" s="277" t="s">
        <v>6271</v>
      </c>
      <c r="D102" s="278" t="s">
        <v>4</v>
      </c>
      <c r="E102" s="375" t="s">
        <v>51</v>
      </c>
      <c r="F102" s="279">
        <v>18</v>
      </c>
      <c r="G102" s="778">
        <v>500</v>
      </c>
      <c r="H102" s="778"/>
      <c r="I102" s="283" t="s">
        <v>6325</v>
      </c>
    </row>
    <row r="103" spans="1:9" s="365" customFormat="1" ht="31.5" x14ac:dyDescent="0.2">
      <c r="A103" s="375">
        <v>90</v>
      </c>
      <c r="B103" s="750" t="s">
        <v>6275</v>
      </c>
      <c r="C103" s="277" t="s">
        <v>6271</v>
      </c>
      <c r="D103" s="278" t="s">
        <v>4</v>
      </c>
      <c r="E103" s="375" t="s">
        <v>51</v>
      </c>
      <c r="F103" s="279">
        <v>10</v>
      </c>
      <c r="G103" s="778">
        <v>260</v>
      </c>
      <c r="H103" s="778"/>
      <c r="I103" s="283" t="s">
        <v>6325</v>
      </c>
    </row>
    <row r="104" spans="1:9" s="365" customFormat="1" ht="31.5" x14ac:dyDescent="0.2">
      <c r="A104" s="375">
        <v>91</v>
      </c>
      <c r="B104" s="750" t="s">
        <v>6276</v>
      </c>
      <c r="C104" s="277" t="s">
        <v>6271</v>
      </c>
      <c r="D104" s="278" t="s">
        <v>4</v>
      </c>
      <c r="E104" s="375" t="s">
        <v>51</v>
      </c>
      <c r="F104" s="279">
        <v>10.5</v>
      </c>
      <c r="G104" s="778">
        <v>700</v>
      </c>
      <c r="H104" s="778"/>
      <c r="I104" s="283" t="s">
        <v>6325</v>
      </c>
    </row>
    <row r="105" spans="1:9" s="365" customFormat="1" ht="31.5" x14ac:dyDescent="0.2">
      <c r="A105" s="375">
        <v>92</v>
      </c>
      <c r="B105" s="750" t="s">
        <v>6277</v>
      </c>
      <c r="C105" s="277" t="s">
        <v>6271</v>
      </c>
      <c r="D105" s="278" t="s">
        <v>4</v>
      </c>
      <c r="E105" s="375" t="s">
        <v>51</v>
      </c>
      <c r="F105" s="279">
        <v>3.8</v>
      </c>
      <c r="G105" s="778">
        <v>200</v>
      </c>
      <c r="H105" s="778"/>
      <c r="I105" s="283" t="s">
        <v>6325</v>
      </c>
    </row>
    <row r="106" spans="1:9" s="365" customFormat="1" ht="31.5" x14ac:dyDescent="0.2">
      <c r="A106" s="375">
        <v>93</v>
      </c>
      <c r="B106" s="750" t="s">
        <v>6278</v>
      </c>
      <c r="C106" s="277" t="s">
        <v>6271</v>
      </c>
      <c r="D106" s="278" t="s">
        <v>4</v>
      </c>
      <c r="E106" s="375" t="s">
        <v>51</v>
      </c>
      <c r="F106" s="279">
        <v>10</v>
      </c>
      <c r="G106" s="778">
        <v>100</v>
      </c>
      <c r="H106" s="778"/>
      <c r="I106" s="283" t="s">
        <v>6329</v>
      </c>
    </row>
    <row r="107" spans="1:9" s="365" customFormat="1" x14ac:dyDescent="0.2">
      <c r="A107" s="375">
        <v>94</v>
      </c>
      <c r="B107" s="750" t="s">
        <v>6279</v>
      </c>
      <c r="C107" s="277" t="s">
        <v>6271</v>
      </c>
      <c r="D107" s="278" t="s">
        <v>6134</v>
      </c>
      <c r="E107" s="375" t="s">
        <v>51</v>
      </c>
      <c r="F107" s="279">
        <v>41</v>
      </c>
      <c r="G107" s="778">
        <v>700</v>
      </c>
      <c r="H107" s="778"/>
      <c r="I107" s="283" t="s">
        <v>6326</v>
      </c>
    </row>
    <row r="108" spans="1:9" s="365" customFormat="1" ht="31.5" x14ac:dyDescent="0.2">
      <c r="A108" s="375">
        <v>95</v>
      </c>
      <c r="B108" s="750" t="s">
        <v>6280</v>
      </c>
      <c r="C108" s="277" t="s">
        <v>6281</v>
      </c>
      <c r="D108" s="278" t="s">
        <v>6134</v>
      </c>
      <c r="E108" s="375" t="s">
        <v>51</v>
      </c>
      <c r="F108" s="279">
        <v>19.5</v>
      </c>
      <c r="G108" s="778">
        <v>400</v>
      </c>
      <c r="H108" s="778"/>
      <c r="I108" s="14" t="s">
        <v>6975</v>
      </c>
    </row>
    <row r="109" spans="1:9" s="365" customFormat="1" x14ac:dyDescent="0.2">
      <c r="A109" s="375">
        <v>96</v>
      </c>
      <c r="B109" s="750" t="s">
        <v>6282</v>
      </c>
      <c r="C109" s="277" t="s">
        <v>6281</v>
      </c>
      <c r="D109" s="278" t="s">
        <v>6131</v>
      </c>
      <c r="E109" s="375" t="s">
        <v>51</v>
      </c>
      <c r="F109" s="279">
        <v>45</v>
      </c>
      <c r="G109" s="778">
        <v>800</v>
      </c>
      <c r="H109" s="778"/>
      <c r="I109" s="283" t="s">
        <v>6327</v>
      </c>
    </row>
    <row r="110" spans="1:9" s="365" customFormat="1" x14ac:dyDescent="0.2">
      <c r="A110" s="375">
        <v>97</v>
      </c>
      <c r="B110" s="750" t="s">
        <v>6283</v>
      </c>
      <c r="C110" s="277" t="s">
        <v>6281</v>
      </c>
      <c r="D110" s="278" t="s">
        <v>4</v>
      </c>
      <c r="E110" s="375" t="s">
        <v>51</v>
      </c>
      <c r="F110" s="279">
        <v>6</v>
      </c>
      <c r="G110" s="778">
        <v>400</v>
      </c>
      <c r="H110" s="778"/>
      <c r="I110" s="283" t="s">
        <v>61</v>
      </c>
    </row>
    <row r="111" spans="1:9" s="365" customFormat="1" ht="31.5" x14ac:dyDescent="0.2">
      <c r="A111" s="375">
        <v>98</v>
      </c>
      <c r="B111" s="750" t="s">
        <v>6284</v>
      </c>
      <c r="C111" s="277" t="s">
        <v>6281</v>
      </c>
      <c r="D111" s="278" t="s">
        <v>6134</v>
      </c>
      <c r="E111" s="375" t="s">
        <v>51</v>
      </c>
      <c r="F111" s="279">
        <v>48</v>
      </c>
      <c r="G111" s="778">
        <v>350</v>
      </c>
      <c r="H111" s="778"/>
      <c r="I111" s="14" t="s">
        <v>6975</v>
      </c>
    </row>
    <row r="112" spans="1:9" s="365" customFormat="1" x14ac:dyDescent="0.2">
      <c r="A112" s="375">
        <v>99</v>
      </c>
      <c r="B112" s="750" t="s">
        <v>6285</v>
      </c>
      <c r="C112" s="277" t="s">
        <v>6281</v>
      </c>
      <c r="D112" s="278" t="s">
        <v>6131</v>
      </c>
      <c r="E112" s="375" t="s">
        <v>51</v>
      </c>
      <c r="F112" s="279">
        <v>47.5</v>
      </c>
      <c r="G112" s="778">
        <v>1000</v>
      </c>
      <c r="H112" s="778"/>
      <c r="I112" s="283" t="s">
        <v>61</v>
      </c>
    </row>
    <row r="113" spans="1:9" s="365" customFormat="1" ht="31.5" x14ac:dyDescent="0.2">
      <c r="A113" s="375">
        <v>100</v>
      </c>
      <c r="B113" s="750" t="s">
        <v>6286</v>
      </c>
      <c r="C113" s="277" t="s">
        <v>6281</v>
      </c>
      <c r="D113" s="278" t="s">
        <v>6131</v>
      </c>
      <c r="E113" s="375" t="s">
        <v>51</v>
      </c>
      <c r="F113" s="279">
        <v>45.7</v>
      </c>
      <c r="G113" s="778">
        <v>800</v>
      </c>
      <c r="H113" s="778"/>
      <c r="I113" s="283" t="s">
        <v>6341</v>
      </c>
    </row>
    <row r="114" spans="1:9" s="365" customFormat="1" ht="31.5" x14ac:dyDescent="0.2">
      <c r="A114" s="375">
        <v>101</v>
      </c>
      <c r="B114" s="750" t="s">
        <v>6287</v>
      </c>
      <c r="C114" s="277" t="s">
        <v>6281</v>
      </c>
      <c r="D114" s="278" t="s">
        <v>6131</v>
      </c>
      <c r="E114" s="375" t="s">
        <v>51</v>
      </c>
      <c r="F114" s="279">
        <v>4.7</v>
      </c>
      <c r="G114" s="778">
        <v>250</v>
      </c>
      <c r="H114" s="778"/>
      <c r="I114" s="283" t="s">
        <v>6341</v>
      </c>
    </row>
    <row r="115" spans="1:9" s="365" customFormat="1" x14ac:dyDescent="0.2">
      <c r="A115" s="375">
        <v>102</v>
      </c>
      <c r="B115" s="750" t="s">
        <v>6288</v>
      </c>
      <c r="C115" s="277" t="s">
        <v>792</v>
      </c>
      <c r="D115" s="278" t="s">
        <v>6131</v>
      </c>
      <c r="E115" s="375" t="s">
        <v>51</v>
      </c>
      <c r="F115" s="279">
        <v>40.9</v>
      </c>
      <c r="G115" s="778">
        <v>800</v>
      </c>
      <c r="H115" s="778"/>
      <c r="I115" s="283" t="s">
        <v>61</v>
      </c>
    </row>
    <row r="116" spans="1:9" s="365" customFormat="1" x14ac:dyDescent="0.2">
      <c r="A116" s="375">
        <v>103</v>
      </c>
      <c r="B116" s="750" t="s">
        <v>6289</v>
      </c>
      <c r="C116" s="277" t="s">
        <v>792</v>
      </c>
      <c r="D116" s="278" t="s">
        <v>6134</v>
      </c>
      <c r="E116" s="375" t="s">
        <v>51</v>
      </c>
      <c r="F116" s="279">
        <v>7.9</v>
      </c>
      <c r="G116" s="778">
        <v>400</v>
      </c>
      <c r="H116" s="778"/>
      <c r="I116" s="14" t="s">
        <v>6343</v>
      </c>
    </row>
    <row r="117" spans="1:9" s="365" customFormat="1" x14ac:dyDescent="0.2">
      <c r="A117" s="375">
        <v>104</v>
      </c>
      <c r="B117" s="750" t="s">
        <v>6290</v>
      </c>
      <c r="C117" s="277" t="s">
        <v>792</v>
      </c>
      <c r="D117" s="278" t="s">
        <v>6131</v>
      </c>
      <c r="E117" s="375" t="s">
        <v>51</v>
      </c>
      <c r="F117" s="279">
        <v>59.7</v>
      </c>
      <c r="G117" s="778">
        <v>200</v>
      </c>
      <c r="H117" s="778"/>
      <c r="I117" s="283" t="s">
        <v>6328</v>
      </c>
    </row>
    <row r="118" spans="1:9" s="365" customFormat="1" x14ac:dyDescent="0.2">
      <c r="A118" s="375">
        <v>105</v>
      </c>
      <c r="B118" s="750" t="s">
        <v>6291</v>
      </c>
      <c r="C118" s="277" t="s">
        <v>792</v>
      </c>
      <c r="D118" s="278" t="s">
        <v>6131</v>
      </c>
      <c r="E118" s="375" t="s">
        <v>51</v>
      </c>
      <c r="F118" s="279">
        <v>22</v>
      </c>
      <c r="G118" s="778">
        <v>170</v>
      </c>
      <c r="H118" s="778"/>
      <c r="I118" s="283" t="s">
        <v>6327</v>
      </c>
    </row>
    <row r="119" spans="1:9" s="365" customFormat="1" ht="31.5" x14ac:dyDescent="0.2">
      <c r="A119" s="375">
        <v>106</v>
      </c>
      <c r="B119" s="750" t="s">
        <v>6292</v>
      </c>
      <c r="C119" s="277" t="s">
        <v>792</v>
      </c>
      <c r="D119" s="278" t="s">
        <v>4</v>
      </c>
      <c r="E119" s="375" t="s">
        <v>51</v>
      </c>
      <c r="F119" s="279">
        <v>19.93</v>
      </c>
      <c r="G119" s="778">
        <v>100</v>
      </c>
      <c r="H119" s="778"/>
      <c r="I119" s="283" t="s">
        <v>6342</v>
      </c>
    </row>
    <row r="120" spans="1:9" s="365" customFormat="1" ht="31.5" x14ac:dyDescent="0.2">
      <c r="A120" s="375">
        <v>107</v>
      </c>
      <c r="B120" s="750" t="s">
        <v>6293</v>
      </c>
      <c r="C120" s="277" t="s">
        <v>792</v>
      </c>
      <c r="D120" s="278" t="s">
        <v>6131</v>
      </c>
      <c r="E120" s="375" t="s">
        <v>51</v>
      </c>
      <c r="F120" s="279">
        <v>21</v>
      </c>
      <c r="G120" s="778">
        <v>300</v>
      </c>
      <c r="H120" s="778"/>
      <c r="I120" s="283" t="s">
        <v>6342</v>
      </c>
    </row>
    <row r="121" spans="1:9" s="365" customFormat="1" ht="31.5" x14ac:dyDescent="0.2">
      <c r="A121" s="375">
        <v>108</v>
      </c>
      <c r="B121" s="750" t="s">
        <v>6294</v>
      </c>
      <c r="C121" s="277" t="s">
        <v>792</v>
      </c>
      <c r="D121" s="278" t="s">
        <v>6131</v>
      </c>
      <c r="E121" s="375" t="s">
        <v>51</v>
      </c>
      <c r="F121" s="279">
        <v>17.5</v>
      </c>
      <c r="G121" s="778">
        <v>120</v>
      </c>
      <c r="H121" s="778"/>
      <c r="I121" s="283" t="s">
        <v>6342</v>
      </c>
    </row>
    <row r="122" spans="1:9" s="365" customFormat="1" x14ac:dyDescent="0.2">
      <c r="A122" s="375">
        <v>109</v>
      </c>
      <c r="B122" s="750" t="s">
        <v>5356</v>
      </c>
      <c r="C122" s="277" t="s">
        <v>792</v>
      </c>
      <c r="D122" s="278" t="s">
        <v>6131</v>
      </c>
      <c r="E122" s="375" t="s">
        <v>51</v>
      </c>
      <c r="F122" s="279">
        <v>12.76</v>
      </c>
      <c r="G122" s="778">
        <v>200</v>
      </c>
      <c r="H122" s="778"/>
      <c r="I122" s="283" t="s">
        <v>6326</v>
      </c>
    </row>
    <row r="123" spans="1:9" s="365" customFormat="1" ht="31.5" x14ac:dyDescent="0.2">
      <c r="A123" s="375">
        <v>110</v>
      </c>
      <c r="B123" s="750" t="s">
        <v>6295</v>
      </c>
      <c r="C123" s="277" t="s">
        <v>792</v>
      </c>
      <c r="D123" s="278" t="s">
        <v>6131</v>
      </c>
      <c r="E123" s="375" t="s">
        <v>51</v>
      </c>
      <c r="F123" s="279">
        <v>16.7</v>
      </c>
      <c r="G123" s="778">
        <v>400</v>
      </c>
      <c r="H123" s="778"/>
      <c r="I123" s="283" t="s">
        <v>6342</v>
      </c>
    </row>
    <row r="124" spans="1:9" x14ac:dyDescent="0.2">
      <c r="A124" s="375" t="s">
        <v>267</v>
      </c>
      <c r="B124" s="22" t="s">
        <v>6933</v>
      </c>
      <c r="C124" s="239"/>
      <c r="D124" s="239"/>
      <c r="E124" s="251"/>
      <c r="F124" s="258">
        <f>SUM(F125:F180)</f>
        <v>9557.5999999999985</v>
      </c>
      <c r="G124" s="258">
        <f t="shared" ref="G124:H124" si="1">SUM(G125:G180)</f>
        <v>81918</v>
      </c>
      <c r="H124" s="258">
        <f t="shared" si="1"/>
        <v>67074</v>
      </c>
      <c r="I124" s="366"/>
    </row>
    <row r="125" spans="1:9" s="365" customFormat="1" x14ac:dyDescent="0.2">
      <c r="A125" s="375">
        <v>111</v>
      </c>
      <c r="B125" s="750" t="s">
        <v>2388</v>
      </c>
      <c r="C125" s="750" t="s">
        <v>5089</v>
      </c>
      <c r="D125" s="375" t="s">
        <v>59</v>
      </c>
      <c r="E125" s="375" t="s">
        <v>7</v>
      </c>
      <c r="F125" s="769">
        <v>162</v>
      </c>
      <c r="G125" s="770">
        <v>1560</v>
      </c>
      <c r="H125" s="770">
        <v>1560</v>
      </c>
      <c r="I125" s="771" t="s">
        <v>99</v>
      </c>
    </row>
    <row r="126" spans="1:9" s="365" customFormat="1" x14ac:dyDescent="0.2">
      <c r="A126" s="375">
        <v>112</v>
      </c>
      <c r="B126" s="750" t="s">
        <v>2389</v>
      </c>
      <c r="C126" s="750" t="s">
        <v>5184</v>
      </c>
      <c r="D126" s="375" t="s">
        <v>59</v>
      </c>
      <c r="E126" s="375" t="s">
        <v>7</v>
      </c>
      <c r="F126" s="769">
        <v>132</v>
      </c>
      <c r="G126" s="770">
        <v>2000</v>
      </c>
      <c r="H126" s="770">
        <v>2000</v>
      </c>
      <c r="I126" s="771" t="s">
        <v>99</v>
      </c>
    </row>
    <row r="127" spans="1:9" s="365" customFormat="1" x14ac:dyDescent="0.2">
      <c r="A127" s="375">
        <v>113</v>
      </c>
      <c r="B127" s="750" t="s">
        <v>2569</v>
      </c>
      <c r="C127" s="750" t="s">
        <v>5184</v>
      </c>
      <c r="D127" s="375" t="s">
        <v>59</v>
      </c>
      <c r="E127" s="375" t="s">
        <v>7</v>
      </c>
      <c r="F127" s="769">
        <v>147.6</v>
      </c>
      <c r="G127" s="770">
        <v>785</v>
      </c>
      <c r="H127" s="770"/>
      <c r="I127" s="771" t="s">
        <v>99</v>
      </c>
    </row>
    <row r="128" spans="1:9" s="365" customFormat="1" x14ac:dyDescent="0.2">
      <c r="A128" s="375">
        <v>114</v>
      </c>
      <c r="B128" s="750" t="s">
        <v>5219</v>
      </c>
      <c r="C128" s="750" t="s">
        <v>5185</v>
      </c>
      <c r="D128" s="375" t="s">
        <v>59</v>
      </c>
      <c r="E128" s="375" t="s">
        <v>7</v>
      </c>
      <c r="F128" s="769">
        <v>230.2</v>
      </c>
      <c r="G128" s="770">
        <v>1555</v>
      </c>
      <c r="H128" s="770">
        <v>1555</v>
      </c>
      <c r="I128" s="771" t="s">
        <v>99</v>
      </c>
    </row>
    <row r="129" spans="1:9" s="365" customFormat="1" x14ac:dyDescent="0.2">
      <c r="A129" s="375">
        <v>115</v>
      </c>
      <c r="B129" s="750" t="s">
        <v>5218</v>
      </c>
      <c r="C129" s="750" t="s">
        <v>935</v>
      </c>
      <c r="D129" s="375" t="s">
        <v>59</v>
      </c>
      <c r="E129" s="375" t="s">
        <v>7</v>
      </c>
      <c r="F129" s="769">
        <v>72</v>
      </c>
      <c r="G129" s="770">
        <v>315</v>
      </c>
      <c r="H129" s="770">
        <v>315</v>
      </c>
      <c r="I129" s="771" t="s">
        <v>99</v>
      </c>
    </row>
    <row r="130" spans="1:9" s="365" customFormat="1" x14ac:dyDescent="0.2">
      <c r="A130" s="375">
        <v>116</v>
      </c>
      <c r="B130" s="750" t="s">
        <v>5217</v>
      </c>
      <c r="C130" s="750" t="s">
        <v>5092</v>
      </c>
      <c r="D130" s="375" t="s">
        <v>59</v>
      </c>
      <c r="E130" s="375" t="s">
        <v>7</v>
      </c>
      <c r="F130" s="769">
        <v>239</v>
      </c>
      <c r="G130" s="770">
        <v>2050</v>
      </c>
      <c r="H130" s="770">
        <v>2050</v>
      </c>
      <c r="I130" s="771" t="s">
        <v>99</v>
      </c>
    </row>
    <row r="131" spans="1:9" s="365" customFormat="1" x14ac:dyDescent="0.2">
      <c r="A131" s="375">
        <v>117</v>
      </c>
      <c r="B131" s="750" t="s">
        <v>5216</v>
      </c>
      <c r="C131" s="750" t="s">
        <v>935</v>
      </c>
      <c r="D131" s="375" t="s">
        <v>59</v>
      </c>
      <c r="E131" s="375" t="s">
        <v>7</v>
      </c>
      <c r="F131" s="769">
        <v>160</v>
      </c>
      <c r="G131" s="770">
        <v>2275</v>
      </c>
      <c r="H131" s="770">
        <v>2275</v>
      </c>
      <c r="I131" s="771" t="s">
        <v>99</v>
      </c>
    </row>
    <row r="132" spans="1:9" s="365" customFormat="1" x14ac:dyDescent="0.2">
      <c r="A132" s="375">
        <v>118</v>
      </c>
      <c r="B132" s="750" t="s">
        <v>5215</v>
      </c>
      <c r="C132" s="750" t="s">
        <v>5090</v>
      </c>
      <c r="D132" s="375" t="s">
        <v>59</v>
      </c>
      <c r="E132" s="375" t="s">
        <v>7</v>
      </c>
      <c r="F132" s="769">
        <v>170</v>
      </c>
      <c r="G132" s="770">
        <v>1000</v>
      </c>
      <c r="H132" s="770">
        <v>1000</v>
      </c>
      <c r="I132" s="771" t="s">
        <v>99</v>
      </c>
    </row>
    <row r="133" spans="1:9" s="365" customFormat="1" x14ac:dyDescent="0.2">
      <c r="A133" s="375">
        <v>119</v>
      </c>
      <c r="B133" s="750" t="s">
        <v>5214</v>
      </c>
      <c r="C133" s="750" t="s">
        <v>5186</v>
      </c>
      <c r="D133" s="375" t="s">
        <v>59</v>
      </c>
      <c r="E133" s="375" t="s">
        <v>7</v>
      </c>
      <c r="F133" s="769">
        <v>269</v>
      </c>
      <c r="G133" s="770">
        <v>1990</v>
      </c>
      <c r="H133" s="770">
        <v>1990</v>
      </c>
      <c r="I133" s="771" t="s">
        <v>99</v>
      </c>
    </row>
    <row r="134" spans="1:9" s="365" customFormat="1" x14ac:dyDescent="0.2">
      <c r="A134" s="375">
        <v>120</v>
      </c>
      <c r="B134" s="750" t="s">
        <v>5213</v>
      </c>
      <c r="C134" s="750" t="s">
        <v>5187</v>
      </c>
      <c r="D134" s="375" t="s">
        <v>59</v>
      </c>
      <c r="E134" s="375" t="s">
        <v>7</v>
      </c>
      <c r="F134" s="769">
        <v>174</v>
      </c>
      <c r="G134" s="770">
        <v>3035</v>
      </c>
      <c r="H134" s="770"/>
      <c r="I134" s="771" t="s">
        <v>99</v>
      </c>
    </row>
    <row r="135" spans="1:9" s="365" customFormat="1" x14ac:dyDescent="0.2">
      <c r="A135" s="375">
        <v>121</v>
      </c>
      <c r="B135" s="750" t="s">
        <v>5212</v>
      </c>
      <c r="C135" s="750" t="s">
        <v>5188</v>
      </c>
      <c r="D135" s="375" t="s">
        <v>59</v>
      </c>
      <c r="E135" s="375" t="s">
        <v>7</v>
      </c>
      <c r="F135" s="769">
        <v>87.9</v>
      </c>
      <c r="G135" s="770">
        <v>1250</v>
      </c>
      <c r="H135" s="770">
        <v>800</v>
      </c>
      <c r="I135" s="771" t="s">
        <v>61</v>
      </c>
    </row>
    <row r="136" spans="1:9" s="365" customFormat="1" x14ac:dyDescent="0.2">
      <c r="A136" s="375">
        <v>122</v>
      </c>
      <c r="B136" s="750" t="s">
        <v>5211</v>
      </c>
      <c r="C136" s="750" t="s">
        <v>5188</v>
      </c>
      <c r="D136" s="375" t="s">
        <v>59</v>
      </c>
      <c r="E136" s="375" t="s">
        <v>7</v>
      </c>
      <c r="F136" s="769">
        <v>58</v>
      </c>
      <c r="G136" s="770">
        <v>800</v>
      </c>
      <c r="H136" s="770">
        <v>800</v>
      </c>
      <c r="I136" s="771" t="s">
        <v>61</v>
      </c>
    </row>
    <row r="137" spans="1:9" s="365" customFormat="1" x14ac:dyDescent="0.2">
      <c r="A137" s="375">
        <v>123</v>
      </c>
      <c r="B137" s="750" t="s">
        <v>5210</v>
      </c>
      <c r="C137" s="750" t="s">
        <v>5189</v>
      </c>
      <c r="D137" s="375" t="s">
        <v>59</v>
      </c>
      <c r="E137" s="375" t="s">
        <v>7</v>
      </c>
      <c r="F137" s="769">
        <v>99.5</v>
      </c>
      <c r="G137" s="770">
        <v>1870</v>
      </c>
      <c r="H137" s="770">
        <v>1752</v>
      </c>
      <c r="I137" s="771" t="s">
        <v>61</v>
      </c>
    </row>
    <row r="138" spans="1:9" s="365" customFormat="1" x14ac:dyDescent="0.2">
      <c r="A138" s="375">
        <v>124</v>
      </c>
      <c r="B138" s="750" t="s">
        <v>5209</v>
      </c>
      <c r="C138" s="750" t="s">
        <v>5096</v>
      </c>
      <c r="D138" s="375" t="s">
        <v>59</v>
      </c>
      <c r="E138" s="375" t="s">
        <v>7</v>
      </c>
      <c r="F138" s="769">
        <v>56.4</v>
      </c>
      <c r="G138" s="770">
        <v>500</v>
      </c>
      <c r="H138" s="770"/>
      <c r="I138" s="771" t="s">
        <v>61</v>
      </c>
    </row>
    <row r="139" spans="1:9" s="365" customFormat="1" x14ac:dyDescent="0.2">
      <c r="A139" s="375">
        <v>125</v>
      </c>
      <c r="B139" s="750" t="s">
        <v>5208</v>
      </c>
      <c r="C139" s="750" t="s">
        <v>5096</v>
      </c>
      <c r="D139" s="375" t="s">
        <v>59</v>
      </c>
      <c r="E139" s="375" t="s">
        <v>7</v>
      </c>
      <c r="F139" s="769">
        <v>87</v>
      </c>
      <c r="G139" s="770">
        <v>825</v>
      </c>
      <c r="H139" s="770"/>
      <c r="I139" s="771" t="s">
        <v>61</v>
      </c>
    </row>
    <row r="140" spans="1:9" s="365" customFormat="1" x14ac:dyDescent="0.2">
      <c r="A140" s="375">
        <v>126</v>
      </c>
      <c r="B140" s="750" t="s">
        <v>5207</v>
      </c>
      <c r="C140" s="750" t="s">
        <v>5096</v>
      </c>
      <c r="D140" s="375" t="s">
        <v>59</v>
      </c>
      <c r="E140" s="375" t="s">
        <v>7</v>
      </c>
      <c r="F140" s="769">
        <v>98</v>
      </c>
      <c r="G140" s="770">
        <v>830</v>
      </c>
      <c r="H140" s="770"/>
      <c r="I140" s="771" t="s">
        <v>61</v>
      </c>
    </row>
    <row r="141" spans="1:9" s="365" customFormat="1" x14ac:dyDescent="0.2">
      <c r="A141" s="375">
        <v>127</v>
      </c>
      <c r="B141" s="750" t="s">
        <v>5206</v>
      </c>
      <c r="C141" s="750" t="s">
        <v>931</v>
      </c>
      <c r="D141" s="375" t="s">
        <v>59</v>
      </c>
      <c r="E141" s="375" t="s">
        <v>7</v>
      </c>
      <c r="F141" s="769">
        <v>79.2</v>
      </c>
      <c r="G141" s="770">
        <v>1280</v>
      </c>
      <c r="H141" s="770">
        <v>1280</v>
      </c>
      <c r="I141" s="771" t="s">
        <v>61</v>
      </c>
    </row>
    <row r="142" spans="1:9" s="365" customFormat="1" x14ac:dyDescent="0.2">
      <c r="A142" s="375">
        <v>128</v>
      </c>
      <c r="B142" s="750" t="s">
        <v>5205</v>
      </c>
      <c r="C142" s="750" t="s">
        <v>5097</v>
      </c>
      <c r="D142" s="375" t="s">
        <v>59</v>
      </c>
      <c r="E142" s="375" t="s">
        <v>7</v>
      </c>
      <c r="F142" s="769">
        <v>94.9</v>
      </c>
      <c r="G142" s="770">
        <v>1195</v>
      </c>
      <c r="H142" s="770"/>
      <c r="I142" s="771" t="s">
        <v>61</v>
      </c>
    </row>
    <row r="143" spans="1:9" s="365" customFormat="1" x14ac:dyDescent="0.2">
      <c r="A143" s="375">
        <v>129</v>
      </c>
      <c r="B143" s="750" t="s">
        <v>5204</v>
      </c>
      <c r="C143" s="750" t="s">
        <v>5097</v>
      </c>
      <c r="D143" s="375" t="s">
        <v>59</v>
      </c>
      <c r="E143" s="375" t="s">
        <v>7</v>
      </c>
      <c r="F143" s="769">
        <v>59.6</v>
      </c>
      <c r="G143" s="770">
        <v>638</v>
      </c>
      <c r="H143" s="770"/>
      <c r="I143" s="771" t="s">
        <v>61</v>
      </c>
    </row>
    <row r="144" spans="1:9" s="365" customFormat="1" x14ac:dyDescent="0.2">
      <c r="A144" s="375">
        <v>130</v>
      </c>
      <c r="B144" s="750" t="s">
        <v>5203</v>
      </c>
      <c r="C144" s="750" t="s">
        <v>120</v>
      </c>
      <c r="D144" s="375" t="s">
        <v>59</v>
      </c>
      <c r="E144" s="375" t="s">
        <v>3</v>
      </c>
      <c r="F144" s="769">
        <v>1600</v>
      </c>
      <c r="G144" s="770">
        <v>3600</v>
      </c>
      <c r="H144" s="770">
        <v>3600</v>
      </c>
      <c r="I144" s="771" t="s">
        <v>5001</v>
      </c>
    </row>
    <row r="145" spans="1:9" s="365" customFormat="1" x14ac:dyDescent="0.2">
      <c r="A145" s="375">
        <v>131</v>
      </c>
      <c r="B145" s="750" t="s">
        <v>5202</v>
      </c>
      <c r="C145" s="750" t="s">
        <v>5190</v>
      </c>
      <c r="D145" s="375" t="s">
        <v>59</v>
      </c>
      <c r="E145" s="375" t="s">
        <v>7</v>
      </c>
      <c r="F145" s="769">
        <v>186.7</v>
      </c>
      <c r="G145" s="770">
        <v>3260</v>
      </c>
      <c r="H145" s="770">
        <v>3260</v>
      </c>
      <c r="I145" s="771" t="s">
        <v>123</v>
      </c>
    </row>
    <row r="146" spans="1:9" s="365" customFormat="1" x14ac:dyDescent="0.2">
      <c r="A146" s="375">
        <v>132</v>
      </c>
      <c r="B146" s="750" t="s">
        <v>5201</v>
      </c>
      <c r="C146" s="750" t="s">
        <v>5191</v>
      </c>
      <c r="D146" s="375" t="s">
        <v>59</v>
      </c>
      <c r="E146" s="375" t="s">
        <v>7</v>
      </c>
      <c r="F146" s="769">
        <v>258</v>
      </c>
      <c r="G146" s="770">
        <v>3799</v>
      </c>
      <c r="H146" s="770">
        <v>3799</v>
      </c>
      <c r="I146" s="771" t="s">
        <v>123</v>
      </c>
    </row>
    <row r="147" spans="1:9" s="365" customFormat="1" x14ac:dyDescent="0.2">
      <c r="A147" s="375">
        <v>133</v>
      </c>
      <c r="B147" s="750" t="s">
        <v>5220</v>
      </c>
      <c r="C147" s="750" t="s">
        <v>4931</v>
      </c>
      <c r="D147" s="375" t="s">
        <v>59</v>
      </c>
      <c r="E147" s="375" t="s">
        <v>7</v>
      </c>
      <c r="F147" s="769">
        <v>120</v>
      </c>
      <c r="G147" s="770">
        <v>1139</v>
      </c>
      <c r="H147" s="770">
        <v>1139</v>
      </c>
      <c r="I147" s="771" t="s">
        <v>123</v>
      </c>
    </row>
    <row r="148" spans="1:9" s="365" customFormat="1" x14ac:dyDescent="0.2">
      <c r="A148" s="375">
        <v>134</v>
      </c>
      <c r="B148" s="750" t="s">
        <v>5221</v>
      </c>
      <c r="C148" s="750" t="s">
        <v>4857</v>
      </c>
      <c r="D148" s="375" t="s">
        <v>59</v>
      </c>
      <c r="E148" s="375" t="s">
        <v>7</v>
      </c>
      <c r="F148" s="769">
        <v>58.7</v>
      </c>
      <c r="G148" s="770">
        <v>668</v>
      </c>
      <c r="H148" s="770">
        <v>668</v>
      </c>
      <c r="I148" s="771" t="s">
        <v>123</v>
      </c>
    </row>
    <row r="149" spans="1:9" s="365" customFormat="1" x14ac:dyDescent="0.2">
      <c r="A149" s="375">
        <v>135</v>
      </c>
      <c r="B149" s="750" t="s">
        <v>5222</v>
      </c>
      <c r="C149" s="750" t="s">
        <v>4857</v>
      </c>
      <c r="D149" s="375" t="s">
        <v>59</v>
      </c>
      <c r="E149" s="375" t="s">
        <v>7</v>
      </c>
      <c r="F149" s="769">
        <v>56.6</v>
      </c>
      <c r="G149" s="770">
        <v>1107</v>
      </c>
      <c r="H149" s="770">
        <v>1107</v>
      </c>
      <c r="I149" s="771" t="s">
        <v>123</v>
      </c>
    </row>
    <row r="150" spans="1:9" s="365" customFormat="1" x14ac:dyDescent="0.2">
      <c r="A150" s="375">
        <v>136</v>
      </c>
      <c r="B150" s="750" t="s">
        <v>5223</v>
      </c>
      <c r="C150" s="750" t="s">
        <v>4931</v>
      </c>
      <c r="D150" s="375" t="s">
        <v>59</v>
      </c>
      <c r="E150" s="375" t="s">
        <v>7</v>
      </c>
      <c r="F150" s="769">
        <v>84.4</v>
      </c>
      <c r="G150" s="770">
        <v>1288</v>
      </c>
      <c r="H150" s="770"/>
      <c r="I150" s="771" t="s">
        <v>123</v>
      </c>
    </row>
    <row r="151" spans="1:9" s="365" customFormat="1" x14ac:dyDescent="0.2">
      <c r="A151" s="375">
        <v>137</v>
      </c>
      <c r="B151" s="750" t="s">
        <v>5224</v>
      </c>
      <c r="C151" s="750" t="s">
        <v>5192</v>
      </c>
      <c r="D151" s="375" t="s">
        <v>59</v>
      </c>
      <c r="E151" s="375" t="s">
        <v>7</v>
      </c>
      <c r="F151" s="769">
        <v>123</v>
      </c>
      <c r="G151" s="770">
        <v>2200</v>
      </c>
      <c r="H151" s="770">
        <v>2200</v>
      </c>
      <c r="I151" s="771" t="s">
        <v>123</v>
      </c>
    </row>
    <row r="152" spans="1:9" s="365" customFormat="1" x14ac:dyDescent="0.2">
      <c r="A152" s="375">
        <v>138</v>
      </c>
      <c r="B152" s="750" t="s">
        <v>5225</v>
      </c>
      <c r="C152" s="750" t="s">
        <v>944</v>
      </c>
      <c r="D152" s="375" t="s">
        <v>59</v>
      </c>
      <c r="E152" s="375" t="s">
        <v>7</v>
      </c>
      <c r="F152" s="769">
        <v>371</v>
      </c>
      <c r="G152" s="770">
        <v>1352</v>
      </c>
      <c r="H152" s="770">
        <v>1352</v>
      </c>
      <c r="I152" s="771" t="s">
        <v>2011</v>
      </c>
    </row>
    <row r="153" spans="1:9" s="365" customFormat="1" ht="31.5" x14ac:dyDescent="0.2">
      <c r="A153" s="375">
        <v>139</v>
      </c>
      <c r="B153" s="750" t="s">
        <v>5226</v>
      </c>
      <c r="C153" s="750" t="s">
        <v>5105</v>
      </c>
      <c r="D153" s="375" t="s">
        <v>59</v>
      </c>
      <c r="E153" s="375" t="s">
        <v>7</v>
      </c>
      <c r="F153" s="769">
        <v>221</v>
      </c>
      <c r="G153" s="770">
        <v>2640</v>
      </c>
      <c r="H153" s="770">
        <v>2640</v>
      </c>
      <c r="I153" s="771" t="s">
        <v>6571</v>
      </c>
    </row>
    <row r="154" spans="1:9" s="365" customFormat="1" x14ac:dyDescent="0.2">
      <c r="A154" s="375">
        <v>140</v>
      </c>
      <c r="B154" s="750" t="s">
        <v>5227</v>
      </c>
      <c r="C154" s="750" t="s">
        <v>5193</v>
      </c>
      <c r="D154" s="375" t="s">
        <v>59</v>
      </c>
      <c r="E154" s="375" t="s">
        <v>3</v>
      </c>
      <c r="F154" s="769">
        <v>413</v>
      </c>
      <c r="G154" s="770">
        <v>2600</v>
      </c>
      <c r="H154" s="770">
        <v>1200</v>
      </c>
      <c r="I154" s="771" t="s">
        <v>5001</v>
      </c>
    </row>
    <row r="155" spans="1:9" s="365" customFormat="1" x14ac:dyDescent="0.2">
      <c r="A155" s="375">
        <v>141</v>
      </c>
      <c r="B155" s="750" t="s">
        <v>5228</v>
      </c>
      <c r="C155" s="750" t="s">
        <v>5101</v>
      </c>
      <c r="D155" s="375" t="s">
        <v>59</v>
      </c>
      <c r="E155" s="375" t="s">
        <v>7</v>
      </c>
      <c r="F155" s="769">
        <v>148</v>
      </c>
      <c r="G155" s="770">
        <v>1200</v>
      </c>
      <c r="H155" s="770">
        <v>1200</v>
      </c>
      <c r="I155" s="771" t="s">
        <v>5031</v>
      </c>
    </row>
    <row r="156" spans="1:9" s="365" customFormat="1" x14ac:dyDescent="0.2">
      <c r="A156" s="375">
        <v>142</v>
      </c>
      <c r="B156" s="750" t="s">
        <v>5229</v>
      </c>
      <c r="C156" s="750" t="s">
        <v>5101</v>
      </c>
      <c r="D156" s="375" t="s">
        <v>59</v>
      </c>
      <c r="E156" s="375" t="s">
        <v>3</v>
      </c>
      <c r="F156" s="769">
        <v>121</v>
      </c>
      <c r="G156" s="770">
        <v>1670</v>
      </c>
      <c r="H156" s="770">
        <v>1440</v>
      </c>
      <c r="I156" s="771" t="s">
        <v>5001</v>
      </c>
    </row>
    <row r="157" spans="1:9" s="365" customFormat="1" x14ac:dyDescent="0.2">
      <c r="A157" s="375">
        <v>143</v>
      </c>
      <c r="B157" s="750" t="s">
        <v>5230</v>
      </c>
      <c r="C157" s="750" t="s">
        <v>4988</v>
      </c>
      <c r="D157" s="375" t="s">
        <v>59</v>
      </c>
      <c r="E157" s="375" t="s">
        <v>3</v>
      </c>
      <c r="F157" s="769">
        <v>362</v>
      </c>
      <c r="G157" s="770">
        <v>2210</v>
      </c>
      <c r="H157" s="770">
        <v>2210</v>
      </c>
      <c r="I157" s="771" t="s">
        <v>5030</v>
      </c>
    </row>
    <row r="158" spans="1:9" s="365" customFormat="1" ht="31.5" x14ac:dyDescent="0.2">
      <c r="A158" s="375">
        <v>144</v>
      </c>
      <c r="B158" s="750" t="s">
        <v>5231</v>
      </c>
      <c r="C158" s="750" t="s">
        <v>5093</v>
      </c>
      <c r="D158" s="375" t="s">
        <v>59</v>
      </c>
      <c r="E158" s="375" t="s">
        <v>7</v>
      </c>
      <c r="F158" s="769">
        <v>102.8</v>
      </c>
      <c r="G158" s="770">
        <v>1280</v>
      </c>
      <c r="H158" s="770">
        <v>1280</v>
      </c>
      <c r="I158" s="771" t="s">
        <v>6973</v>
      </c>
    </row>
    <row r="159" spans="1:9" s="365" customFormat="1" x14ac:dyDescent="0.2">
      <c r="A159" s="375">
        <v>145</v>
      </c>
      <c r="B159" s="750" t="s">
        <v>5232</v>
      </c>
      <c r="C159" s="750" t="s">
        <v>5194</v>
      </c>
      <c r="D159" s="375" t="s">
        <v>59</v>
      </c>
      <c r="E159" s="375" t="s">
        <v>3</v>
      </c>
      <c r="F159" s="769">
        <v>145.4</v>
      </c>
      <c r="G159" s="770">
        <v>2290</v>
      </c>
      <c r="H159" s="770">
        <v>800</v>
      </c>
      <c r="I159" s="771" t="s">
        <v>5030</v>
      </c>
    </row>
    <row r="160" spans="1:9" s="365" customFormat="1" ht="31.5" x14ac:dyDescent="0.2">
      <c r="A160" s="375">
        <v>146</v>
      </c>
      <c r="B160" s="750" t="s">
        <v>5233</v>
      </c>
      <c r="C160" s="750" t="s">
        <v>5093</v>
      </c>
      <c r="D160" s="375" t="s">
        <v>59</v>
      </c>
      <c r="E160" s="375" t="s">
        <v>7</v>
      </c>
      <c r="F160" s="769">
        <v>179</v>
      </c>
      <c r="G160" s="770">
        <v>1770</v>
      </c>
      <c r="H160" s="770">
        <v>1200</v>
      </c>
      <c r="I160" s="771" t="s">
        <v>6973</v>
      </c>
    </row>
    <row r="161" spans="1:9" s="365" customFormat="1" ht="31.5" x14ac:dyDescent="0.2">
      <c r="A161" s="375">
        <v>147</v>
      </c>
      <c r="B161" s="750" t="s">
        <v>5234</v>
      </c>
      <c r="C161" s="750" t="s">
        <v>939</v>
      </c>
      <c r="D161" s="375" t="s">
        <v>59</v>
      </c>
      <c r="E161" s="375" t="s">
        <v>7</v>
      </c>
      <c r="F161" s="769">
        <v>223</v>
      </c>
      <c r="G161" s="770">
        <v>1400</v>
      </c>
      <c r="H161" s="770">
        <v>1180</v>
      </c>
      <c r="I161" s="771" t="s">
        <v>6947</v>
      </c>
    </row>
    <row r="162" spans="1:9" s="365" customFormat="1" ht="31.5" x14ac:dyDescent="0.2">
      <c r="A162" s="375">
        <v>148</v>
      </c>
      <c r="B162" s="750" t="s">
        <v>5235</v>
      </c>
      <c r="C162" s="750" t="s">
        <v>939</v>
      </c>
      <c r="D162" s="375" t="s">
        <v>59</v>
      </c>
      <c r="E162" s="375" t="s">
        <v>3</v>
      </c>
      <c r="F162" s="769">
        <v>224.9</v>
      </c>
      <c r="G162" s="770">
        <v>2800</v>
      </c>
      <c r="H162" s="770">
        <v>2800</v>
      </c>
      <c r="I162" s="771" t="s">
        <v>6572</v>
      </c>
    </row>
    <row r="163" spans="1:9" s="365" customFormat="1" ht="31.5" x14ac:dyDescent="0.2">
      <c r="A163" s="375">
        <v>149</v>
      </c>
      <c r="B163" s="750" t="s">
        <v>5236</v>
      </c>
      <c r="C163" s="750" t="s">
        <v>939</v>
      </c>
      <c r="D163" s="375" t="s">
        <v>59</v>
      </c>
      <c r="E163" s="375" t="s">
        <v>3</v>
      </c>
      <c r="F163" s="769">
        <v>165</v>
      </c>
      <c r="G163" s="770">
        <v>1520</v>
      </c>
      <c r="H163" s="770">
        <v>1520</v>
      </c>
      <c r="I163" s="771" t="s">
        <v>6974</v>
      </c>
    </row>
    <row r="164" spans="1:9" s="365" customFormat="1" ht="31.5" x14ac:dyDescent="0.2">
      <c r="A164" s="375">
        <v>150</v>
      </c>
      <c r="B164" s="750" t="s">
        <v>5237</v>
      </c>
      <c r="C164" s="750" t="s">
        <v>5195</v>
      </c>
      <c r="D164" s="375" t="s">
        <v>59</v>
      </c>
      <c r="E164" s="375" t="s">
        <v>7</v>
      </c>
      <c r="F164" s="769">
        <v>116</v>
      </c>
      <c r="G164" s="770">
        <v>480</v>
      </c>
      <c r="H164" s="770">
        <v>480</v>
      </c>
      <c r="I164" s="771" t="s">
        <v>6973</v>
      </c>
    </row>
    <row r="165" spans="1:9" s="365" customFormat="1" x14ac:dyDescent="0.2">
      <c r="A165" s="375">
        <v>151</v>
      </c>
      <c r="B165" s="750" t="s">
        <v>5238</v>
      </c>
      <c r="C165" s="750" t="s">
        <v>938</v>
      </c>
      <c r="D165" s="375" t="s">
        <v>59</v>
      </c>
      <c r="E165" s="375" t="s">
        <v>7</v>
      </c>
      <c r="F165" s="769">
        <v>129</v>
      </c>
      <c r="G165" s="770">
        <v>1330</v>
      </c>
      <c r="H165" s="770">
        <v>1000</v>
      </c>
      <c r="I165" s="771" t="s">
        <v>5273</v>
      </c>
    </row>
    <row r="166" spans="1:9" s="365" customFormat="1" x14ac:dyDescent="0.2">
      <c r="A166" s="375">
        <v>152</v>
      </c>
      <c r="B166" s="750" t="s">
        <v>5239</v>
      </c>
      <c r="C166" s="750" t="s">
        <v>5090</v>
      </c>
      <c r="D166" s="375" t="s">
        <v>59</v>
      </c>
      <c r="E166" s="375" t="s">
        <v>7</v>
      </c>
      <c r="F166" s="769">
        <v>153</v>
      </c>
      <c r="G166" s="770">
        <v>1225</v>
      </c>
      <c r="H166" s="770">
        <v>1225</v>
      </c>
      <c r="I166" s="14" t="s">
        <v>99</v>
      </c>
    </row>
    <row r="167" spans="1:9" s="365" customFormat="1" x14ac:dyDescent="0.2">
      <c r="A167" s="375">
        <v>153</v>
      </c>
      <c r="B167" s="750" t="s">
        <v>5182</v>
      </c>
      <c r="C167" s="750" t="s">
        <v>78</v>
      </c>
      <c r="D167" s="375" t="s">
        <v>59</v>
      </c>
      <c r="E167" s="375" t="s">
        <v>7</v>
      </c>
      <c r="F167" s="769">
        <v>223</v>
      </c>
      <c r="G167" s="770">
        <v>153</v>
      </c>
      <c r="H167" s="770">
        <v>153</v>
      </c>
      <c r="I167" s="14" t="s">
        <v>5020</v>
      </c>
    </row>
    <row r="168" spans="1:9" s="365" customFormat="1" x14ac:dyDescent="0.2">
      <c r="A168" s="375">
        <v>154</v>
      </c>
      <c r="B168" s="750" t="s">
        <v>5282</v>
      </c>
      <c r="C168" s="750" t="s">
        <v>4610</v>
      </c>
      <c r="D168" s="375" t="s">
        <v>59</v>
      </c>
      <c r="E168" s="375" t="s">
        <v>3</v>
      </c>
      <c r="F168" s="779">
        <v>145</v>
      </c>
      <c r="G168" s="780">
        <v>200</v>
      </c>
      <c r="H168" s="781"/>
      <c r="I168" s="782" t="s">
        <v>5030</v>
      </c>
    </row>
    <row r="169" spans="1:9" s="365" customFormat="1" x14ac:dyDescent="0.2">
      <c r="A169" s="375">
        <v>155</v>
      </c>
      <c r="B169" s="750" t="s">
        <v>6114</v>
      </c>
      <c r="C169" s="750" t="s">
        <v>931</v>
      </c>
      <c r="D169" s="31" t="s">
        <v>4</v>
      </c>
      <c r="E169" s="375" t="s">
        <v>7</v>
      </c>
      <c r="F169" s="747">
        <v>60</v>
      </c>
      <c r="G169" s="781">
        <v>2200</v>
      </c>
      <c r="H169" s="781">
        <v>2200</v>
      </c>
      <c r="I169" s="782" t="s">
        <v>6125</v>
      </c>
    </row>
    <row r="170" spans="1:9" s="365" customFormat="1" x14ac:dyDescent="0.2">
      <c r="A170" s="375">
        <v>156</v>
      </c>
      <c r="B170" s="750" t="s">
        <v>6115</v>
      </c>
      <c r="C170" s="750" t="s">
        <v>5097</v>
      </c>
      <c r="D170" s="31" t="s">
        <v>4</v>
      </c>
      <c r="E170" s="375" t="s">
        <v>3</v>
      </c>
      <c r="F170" s="747">
        <v>100.8</v>
      </c>
      <c r="G170" s="781">
        <v>140</v>
      </c>
      <c r="H170" s="781"/>
      <c r="I170" s="782" t="s">
        <v>5001</v>
      </c>
    </row>
    <row r="171" spans="1:9" s="365" customFormat="1" x14ac:dyDescent="0.2">
      <c r="A171" s="375">
        <v>157</v>
      </c>
      <c r="B171" s="750" t="s">
        <v>6116</v>
      </c>
      <c r="C171" s="750" t="s">
        <v>5097</v>
      </c>
      <c r="D171" s="31" t="s">
        <v>4</v>
      </c>
      <c r="E171" s="375" t="s">
        <v>51</v>
      </c>
      <c r="F171" s="747">
        <v>105</v>
      </c>
      <c r="G171" s="781">
        <v>1311</v>
      </c>
      <c r="H171" s="781">
        <v>1311</v>
      </c>
      <c r="I171" s="782" t="s">
        <v>5001</v>
      </c>
    </row>
    <row r="172" spans="1:9" s="365" customFormat="1" x14ac:dyDescent="0.2">
      <c r="A172" s="375">
        <v>158</v>
      </c>
      <c r="B172" s="750" t="s">
        <v>6117</v>
      </c>
      <c r="C172" s="750" t="s">
        <v>5097</v>
      </c>
      <c r="D172" s="31" t="s">
        <v>4</v>
      </c>
      <c r="E172" s="375" t="s">
        <v>51</v>
      </c>
      <c r="F172" s="747">
        <v>105</v>
      </c>
      <c r="G172" s="781">
        <v>1950</v>
      </c>
      <c r="H172" s="781">
        <v>1950</v>
      </c>
      <c r="I172" s="782" t="s">
        <v>5001</v>
      </c>
    </row>
    <row r="173" spans="1:9" s="365" customFormat="1" x14ac:dyDescent="0.2">
      <c r="A173" s="375">
        <v>159</v>
      </c>
      <c r="B173" s="750" t="s">
        <v>6118</v>
      </c>
      <c r="C173" s="750" t="s">
        <v>931</v>
      </c>
      <c r="D173" s="31" t="s">
        <v>4</v>
      </c>
      <c r="E173" s="375" t="s">
        <v>7</v>
      </c>
      <c r="F173" s="747">
        <v>114</v>
      </c>
      <c r="G173" s="781">
        <v>617</v>
      </c>
      <c r="H173" s="781">
        <v>617</v>
      </c>
      <c r="I173" s="782" t="s">
        <v>5001</v>
      </c>
    </row>
    <row r="174" spans="1:9" s="365" customFormat="1" ht="31.5" x14ac:dyDescent="0.2">
      <c r="A174" s="375">
        <v>160</v>
      </c>
      <c r="B174" s="750" t="s">
        <v>6119</v>
      </c>
      <c r="C174" s="750" t="s">
        <v>5105</v>
      </c>
      <c r="D174" s="31" t="s">
        <v>4</v>
      </c>
      <c r="E174" s="375" t="s">
        <v>7</v>
      </c>
      <c r="F174" s="747">
        <v>61.2</v>
      </c>
      <c r="G174" s="781">
        <v>700</v>
      </c>
      <c r="H174" s="781">
        <v>700</v>
      </c>
      <c r="I174" s="782" t="s">
        <v>5030</v>
      </c>
    </row>
    <row r="175" spans="1:9" s="365" customFormat="1" ht="31.5" x14ac:dyDescent="0.2">
      <c r="A175" s="375">
        <v>161</v>
      </c>
      <c r="B175" s="750" t="s">
        <v>6120</v>
      </c>
      <c r="C175" s="750" t="s">
        <v>5101</v>
      </c>
      <c r="D175" s="31" t="s">
        <v>4</v>
      </c>
      <c r="E175" s="375" t="s">
        <v>7</v>
      </c>
      <c r="F175" s="747">
        <v>57</v>
      </c>
      <c r="G175" s="781">
        <v>400</v>
      </c>
      <c r="H175" s="781"/>
      <c r="I175" s="782" t="s">
        <v>141</v>
      </c>
    </row>
    <row r="176" spans="1:9" s="365" customFormat="1" ht="31.5" x14ac:dyDescent="0.2">
      <c r="A176" s="375">
        <v>162</v>
      </c>
      <c r="B176" s="750" t="s">
        <v>6121</v>
      </c>
      <c r="C176" s="750" t="s">
        <v>5101</v>
      </c>
      <c r="D176" s="31" t="s">
        <v>4</v>
      </c>
      <c r="E176" s="375" t="s">
        <v>3</v>
      </c>
      <c r="F176" s="747">
        <v>57</v>
      </c>
      <c r="G176" s="781">
        <v>200</v>
      </c>
      <c r="H176" s="781"/>
      <c r="I176" s="782" t="s">
        <v>141</v>
      </c>
    </row>
    <row r="177" spans="1:9" s="365" customFormat="1" x14ac:dyDescent="0.2">
      <c r="A177" s="375">
        <v>163</v>
      </c>
      <c r="B177" s="750" t="s">
        <v>6306</v>
      </c>
      <c r="C177" s="750" t="s">
        <v>5106</v>
      </c>
      <c r="D177" s="31" t="s">
        <v>4</v>
      </c>
      <c r="E177" s="375" t="s">
        <v>7</v>
      </c>
      <c r="F177" s="747">
        <v>180</v>
      </c>
      <c r="G177" s="781">
        <v>1420</v>
      </c>
      <c r="H177" s="781">
        <v>1420</v>
      </c>
      <c r="I177" s="782" t="s">
        <v>5001</v>
      </c>
    </row>
    <row r="178" spans="1:9" s="365" customFormat="1" x14ac:dyDescent="0.2">
      <c r="A178" s="375">
        <v>164</v>
      </c>
      <c r="B178" s="750" t="s">
        <v>6122</v>
      </c>
      <c r="C178" s="750" t="s">
        <v>5106</v>
      </c>
      <c r="D178" s="31" t="s">
        <v>4</v>
      </c>
      <c r="E178" s="375" t="s">
        <v>51</v>
      </c>
      <c r="F178" s="747">
        <v>118.8</v>
      </c>
      <c r="G178" s="781">
        <v>2800</v>
      </c>
      <c r="H178" s="781">
        <v>2800</v>
      </c>
      <c r="I178" s="782" t="s">
        <v>5001</v>
      </c>
    </row>
    <row r="179" spans="1:9" s="365" customFormat="1" x14ac:dyDescent="0.2">
      <c r="A179" s="375">
        <v>165</v>
      </c>
      <c r="B179" s="750" t="s">
        <v>6123</v>
      </c>
      <c r="C179" s="750" t="s">
        <v>5106</v>
      </c>
      <c r="D179" s="31" t="s">
        <v>4</v>
      </c>
      <c r="E179" s="375" t="s">
        <v>7</v>
      </c>
      <c r="F179" s="747">
        <v>92</v>
      </c>
      <c r="G179" s="781">
        <v>433</v>
      </c>
      <c r="H179" s="781">
        <v>433</v>
      </c>
      <c r="I179" s="782" t="s">
        <v>5001</v>
      </c>
    </row>
    <row r="180" spans="1:9" s="365" customFormat="1" x14ac:dyDescent="0.2">
      <c r="A180" s="375">
        <v>166</v>
      </c>
      <c r="B180" s="750" t="s">
        <v>6124</v>
      </c>
      <c r="C180" s="750" t="s">
        <v>4988</v>
      </c>
      <c r="D180" s="31" t="s">
        <v>4</v>
      </c>
      <c r="E180" s="375" t="s">
        <v>7</v>
      </c>
      <c r="F180" s="747">
        <v>101</v>
      </c>
      <c r="G180" s="781">
        <v>813</v>
      </c>
      <c r="H180" s="781">
        <v>813</v>
      </c>
      <c r="I180" s="782" t="s">
        <v>5030</v>
      </c>
    </row>
    <row r="181" spans="1:9" s="369" customFormat="1" x14ac:dyDescent="0.2">
      <c r="A181" s="364" t="s">
        <v>267</v>
      </c>
      <c r="B181" s="22" t="s">
        <v>4444</v>
      </c>
      <c r="C181" s="22"/>
      <c r="D181" s="22"/>
      <c r="E181" s="21"/>
      <c r="F181" s="258">
        <f>SUM(F182:F262)</f>
        <v>6251.6199999999972</v>
      </c>
      <c r="G181" s="148">
        <f>SUM(G182:G262)</f>
        <v>61827</v>
      </c>
      <c r="H181" s="148">
        <f>SUM(H182:H262)</f>
        <v>37161</v>
      </c>
      <c r="I181" s="360"/>
    </row>
    <row r="182" spans="1:9" s="365" customFormat="1" x14ac:dyDescent="0.2">
      <c r="A182" s="375">
        <v>167</v>
      </c>
      <c r="B182" s="750" t="s">
        <v>327</v>
      </c>
      <c r="C182" s="750" t="s">
        <v>5110</v>
      </c>
      <c r="D182" s="375" t="s">
        <v>59</v>
      </c>
      <c r="E182" s="375" t="s">
        <v>7</v>
      </c>
      <c r="F182" s="769">
        <v>18.8</v>
      </c>
      <c r="G182" s="770">
        <v>1250</v>
      </c>
      <c r="H182" s="770">
        <v>700</v>
      </c>
      <c r="I182" s="771" t="s">
        <v>5032</v>
      </c>
    </row>
    <row r="183" spans="1:9" s="365" customFormat="1" x14ac:dyDescent="0.2">
      <c r="A183" s="375">
        <v>168</v>
      </c>
      <c r="B183" s="750" t="s">
        <v>5240</v>
      </c>
      <c r="C183" s="750" t="s">
        <v>5121</v>
      </c>
      <c r="D183" s="375" t="s">
        <v>59</v>
      </c>
      <c r="E183" s="375" t="s">
        <v>7</v>
      </c>
      <c r="F183" s="769">
        <v>113.9</v>
      </c>
      <c r="G183" s="770">
        <v>4450</v>
      </c>
      <c r="H183" s="770">
        <v>4450</v>
      </c>
      <c r="I183" s="771" t="s">
        <v>5032</v>
      </c>
    </row>
    <row r="184" spans="1:9" s="365" customFormat="1" x14ac:dyDescent="0.2">
      <c r="A184" s="375">
        <v>169</v>
      </c>
      <c r="B184" s="750" t="s">
        <v>5241</v>
      </c>
      <c r="C184" s="750" t="s">
        <v>4711</v>
      </c>
      <c r="D184" s="375" t="s">
        <v>59</v>
      </c>
      <c r="E184" s="375" t="s">
        <v>7</v>
      </c>
      <c r="F184" s="769">
        <v>62.1</v>
      </c>
      <c r="G184" s="770">
        <v>1400</v>
      </c>
      <c r="H184" s="770"/>
      <c r="I184" s="771" t="s">
        <v>5032</v>
      </c>
    </row>
    <row r="185" spans="1:9" s="365" customFormat="1" x14ac:dyDescent="0.2">
      <c r="A185" s="375">
        <v>170</v>
      </c>
      <c r="B185" s="750" t="s">
        <v>5242</v>
      </c>
      <c r="C185" s="750" t="s">
        <v>5197</v>
      </c>
      <c r="D185" s="375" t="s">
        <v>59</v>
      </c>
      <c r="E185" s="375" t="s">
        <v>7</v>
      </c>
      <c r="F185" s="769">
        <v>47.2</v>
      </c>
      <c r="G185" s="770">
        <v>1870</v>
      </c>
      <c r="H185" s="770">
        <v>1870</v>
      </c>
      <c r="I185" s="771" t="s">
        <v>5032</v>
      </c>
    </row>
    <row r="186" spans="1:9" s="365" customFormat="1" x14ac:dyDescent="0.2">
      <c r="A186" s="375">
        <v>171</v>
      </c>
      <c r="B186" s="750" t="s">
        <v>5268</v>
      </c>
      <c r="C186" s="750" t="s">
        <v>5269</v>
      </c>
      <c r="D186" s="375" t="s">
        <v>59</v>
      </c>
      <c r="E186" s="375" t="s">
        <v>3</v>
      </c>
      <c r="F186" s="769">
        <v>277.10000000000002</v>
      </c>
      <c r="G186" s="770">
        <v>1300</v>
      </c>
      <c r="H186" s="770">
        <v>1300</v>
      </c>
      <c r="I186" s="14" t="s">
        <v>5030</v>
      </c>
    </row>
    <row r="187" spans="1:9" s="365" customFormat="1" x14ac:dyDescent="0.2">
      <c r="A187" s="375">
        <v>172</v>
      </c>
      <c r="B187" s="750" t="s">
        <v>5270</v>
      </c>
      <c r="C187" s="750" t="s">
        <v>4607</v>
      </c>
      <c r="D187" s="375" t="s">
        <v>59</v>
      </c>
      <c r="E187" s="375" t="s">
        <v>3</v>
      </c>
      <c r="F187" s="769">
        <v>107.6</v>
      </c>
      <c r="G187" s="770">
        <v>1650</v>
      </c>
      <c r="H187" s="770">
        <v>1650</v>
      </c>
      <c r="I187" s="771" t="s">
        <v>5033</v>
      </c>
    </row>
    <row r="188" spans="1:9" s="365" customFormat="1" ht="31.5" x14ac:dyDescent="0.2">
      <c r="A188" s="375">
        <v>173</v>
      </c>
      <c r="B188" s="750" t="s">
        <v>5243</v>
      </c>
      <c r="C188" s="750" t="s">
        <v>5196</v>
      </c>
      <c r="D188" s="375" t="s">
        <v>59</v>
      </c>
      <c r="E188" s="375" t="s">
        <v>7</v>
      </c>
      <c r="F188" s="769">
        <v>117.7</v>
      </c>
      <c r="G188" s="770">
        <v>200</v>
      </c>
      <c r="H188" s="770">
        <v>200</v>
      </c>
      <c r="I188" s="14" t="s">
        <v>6573</v>
      </c>
    </row>
    <row r="189" spans="1:9" s="365" customFormat="1" x14ac:dyDescent="0.2">
      <c r="A189" s="375">
        <v>174</v>
      </c>
      <c r="B189" s="750" t="s">
        <v>5244</v>
      </c>
      <c r="C189" s="750" t="s">
        <v>5109</v>
      </c>
      <c r="D189" s="375" t="s">
        <v>59</v>
      </c>
      <c r="E189" s="375" t="s">
        <v>7</v>
      </c>
      <c r="F189" s="769">
        <v>52.4</v>
      </c>
      <c r="G189" s="770">
        <v>1730</v>
      </c>
      <c r="H189" s="770">
        <v>1730</v>
      </c>
      <c r="I189" s="14" t="s">
        <v>5032</v>
      </c>
    </row>
    <row r="190" spans="1:9" s="365" customFormat="1" ht="31.5" x14ac:dyDescent="0.2">
      <c r="A190" s="375">
        <v>175</v>
      </c>
      <c r="B190" s="750" t="s">
        <v>6574</v>
      </c>
      <c r="C190" s="750" t="s">
        <v>5198</v>
      </c>
      <c r="D190" s="375" t="s">
        <v>59</v>
      </c>
      <c r="E190" s="375" t="s">
        <v>7</v>
      </c>
      <c r="F190" s="769">
        <v>27.3</v>
      </c>
      <c r="G190" s="770">
        <v>1300</v>
      </c>
      <c r="H190" s="770">
        <v>1160</v>
      </c>
      <c r="I190" s="771" t="s">
        <v>4443</v>
      </c>
    </row>
    <row r="191" spans="1:9" s="365" customFormat="1" ht="31.5" x14ac:dyDescent="0.2">
      <c r="A191" s="375">
        <v>176</v>
      </c>
      <c r="B191" s="750" t="s">
        <v>5246</v>
      </c>
      <c r="C191" s="750" t="s">
        <v>5115</v>
      </c>
      <c r="D191" s="375" t="s">
        <v>59</v>
      </c>
      <c r="E191" s="375" t="s">
        <v>7</v>
      </c>
      <c r="F191" s="769">
        <v>50</v>
      </c>
      <c r="G191" s="770">
        <v>1200</v>
      </c>
      <c r="H191" s="770"/>
      <c r="I191" s="14" t="s">
        <v>6307</v>
      </c>
    </row>
    <row r="192" spans="1:9" s="365" customFormat="1" ht="31.5" x14ac:dyDescent="0.2">
      <c r="A192" s="375">
        <v>177</v>
      </c>
      <c r="B192" s="750" t="s">
        <v>5247</v>
      </c>
      <c r="C192" s="750" t="s">
        <v>5115</v>
      </c>
      <c r="D192" s="375" t="s">
        <v>59</v>
      </c>
      <c r="E192" s="375" t="s">
        <v>7</v>
      </c>
      <c r="F192" s="769">
        <v>52.1</v>
      </c>
      <c r="G192" s="770">
        <v>900</v>
      </c>
      <c r="H192" s="770"/>
      <c r="I192" s="14" t="s">
        <v>6307</v>
      </c>
    </row>
    <row r="193" spans="1:9" s="365" customFormat="1" ht="31.5" x14ac:dyDescent="0.2">
      <c r="A193" s="375">
        <v>178</v>
      </c>
      <c r="B193" s="750" t="s">
        <v>5248</v>
      </c>
      <c r="C193" s="750" t="s">
        <v>5115</v>
      </c>
      <c r="D193" s="375" t="s">
        <v>59</v>
      </c>
      <c r="E193" s="375" t="s">
        <v>7</v>
      </c>
      <c r="F193" s="769">
        <v>50</v>
      </c>
      <c r="G193" s="770">
        <v>1500</v>
      </c>
      <c r="H193" s="770">
        <v>1500</v>
      </c>
      <c r="I193" s="14" t="s">
        <v>6307</v>
      </c>
    </row>
    <row r="194" spans="1:9" s="365" customFormat="1" ht="31.5" x14ac:dyDescent="0.2">
      <c r="A194" s="375">
        <v>179</v>
      </c>
      <c r="B194" s="750" t="s">
        <v>5249</v>
      </c>
      <c r="C194" s="750" t="s">
        <v>5115</v>
      </c>
      <c r="D194" s="375" t="s">
        <v>59</v>
      </c>
      <c r="E194" s="375" t="s">
        <v>7</v>
      </c>
      <c r="F194" s="769">
        <v>50.2</v>
      </c>
      <c r="G194" s="770">
        <v>400</v>
      </c>
      <c r="H194" s="770">
        <v>1600</v>
      </c>
      <c r="I194" s="14" t="s">
        <v>6307</v>
      </c>
    </row>
    <row r="195" spans="1:9" s="365" customFormat="1" x14ac:dyDescent="0.2">
      <c r="A195" s="375">
        <v>180</v>
      </c>
      <c r="B195" s="750" t="s">
        <v>5250</v>
      </c>
      <c r="C195" s="750" t="s">
        <v>5115</v>
      </c>
      <c r="D195" s="375" t="s">
        <v>59</v>
      </c>
      <c r="E195" s="375" t="s">
        <v>3</v>
      </c>
      <c r="F195" s="769">
        <v>768</v>
      </c>
      <c r="G195" s="770">
        <v>393</v>
      </c>
      <c r="H195" s="770">
        <v>393</v>
      </c>
      <c r="I195" s="783" t="s">
        <v>5030</v>
      </c>
    </row>
    <row r="196" spans="1:9" s="365" customFormat="1" x14ac:dyDescent="0.2">
      <c r="A196" s="375">
        <v>181</v>
      </c>
      <c r="B196" s="750" t="s">
        <v>5251</v>
      </c>
      <c r="C196" s="750" t="s">
        <v>5112</v>
      </c>
      <c r="D196" s="375" t="s">
        <v>59</v>
      </c>
      <c r="E196" s="375" t="s">
        <v>7</v>
      </c>
      <c r="F196" s="769">
        <v>267.5</v>
      </c>
      <c r="G196" s="770">
        <v>1200</v>
      </c>
      <c r="H196" s="770">
        <v>1200</v>
      </c>
      <c r="I196" s="783" t="s">
        <v>5030</v>
      </c>
    </row>
    <row r="197" spans="1:9" s="365" customFormat="1" ht="31.5" x14ac:dyDescent="0.2">
      <c r="A197" s="375">
        <v>182</v>
      </c>
      <c r="B197" s="750" t="s">
        <v>5252</v>
      </c>
      <c r="C197" s="750" t="s">
        <v>5199</v>
      </c>
      <c r="D197" s="375" t="s">
        <v>59</v>
      </c>
      <c r="E197" s="375" t="s">
        <v>3</v>
      </c>
      <c r="F197" s="769">
        <v>276.89999999999998</v>
      </c>
      <c r="G197" s="770">
        <v>4290</v>
      </c>
      <c r="H197" s="770">
        <v>3750</v>
      </c>
      <c r="I197" s="783" t="s">
        <v>4461</v>
      </c>
    </row>
    <row r="198" spans="1:9" s="365" customFormat="1" x14ac:dyDescent="0.2">
      <c r="A198" s="375">
        <v>183</v>
      </c>
      <c r="B198" s="750" t="s">
        <v>5253</v>
      </c>
      <c r="C198" s="750" t="s">
        <v>199</v>
      </c>
      <c r="D198" s="375" t="s">
        <v>59</v>
      </c>
      <c r="E198" s="375" t="s">
        <v>7</v>
      </c>
      <c r="F198" s="769">
        <v>101.7</v>
      </c>
      <c r="G198" s="770">
        <v>80</v>
      </c>
      <c r="H198" s="770">
        <v>80</v>
      </c>
      <c r="I198" s="771" t="s">
        <v>5033</v>
      </c>
    </row>
    <row r="199" spans="1:9" s="365" customFormat="1" x14ac:dyDescent="0.2">
      <c r="A199" s="375">
        <v>184</v>
      </c>
      <c r="B199" s="750" t="s">
        <v>5254</v>
      </c>
      <c r="C199" s="750" t="s">
        <v>5200</v>
      </c>
      <c r="D199" s="375" t="s">
        <v>59</v>
      </c>
      <c r="E199" s="375" t="s">
        <v>7</v>
      </c>
      <c r="F199" s="769">
        <v>231.9</v>
      </c>
      <c r="G199" s="770">
        <v>1230</v>
      </c>
      <c r="H199" s="770">
        <v>1230</v>
      </c>
      <c r="I199" s="771" t="s">
        <v>5033</v>
      </c>
    </row>
    <row r="200" spans="1:9" s="365" customFormat="1" x14ac:dyDescent="0.2">
      <c r="A200" s="375">
        <v>185</v>
      </c>
      <c r="B200" s="750" t="s">
        <v>5255</v>
      </c>
      <c r="C200" s="750" t="s">
        <v>5109</v>
      </c>
      <c r="D200" s="375" t="s">
        <v>59</v>
      </c>
      <c r="E200" s="375" t="s">
        <v>3</v>
      </c>
      <c r="F200" s="769">
        <v>1217.3</v>
      </c>
      <c r="G200" s="770">
        <v>978</v>
      </c>
      <c r="H200" s="770">
        <v>978</v>
      </c>
      <c r="I200" s="771" t="s">
        <v>5032</v>
      </c>
    </row>
    <row r="201" spans="1:9" s="365" customFormat="1" ht="31.5" x14ac:dyDescent="0.2">
      <c r="A201" s="375">
        <v>186</v>
      </c>
      <c r="B201" s="750" t="s">
        <v>4722</v>
      </c>
      <c r="C201" s="750" t="s">
        <v>4608</v>
      </c>
      <c r="D201" s="375" t="s">
        <v>59</v>
      </c>
      <c r="E201" s="375" t="s">
        <v>7</v>
      </c>
      <c r="F201" s="769">
        <v>55.7</v>
      </c>
      <c r="G201" s="769">
        <v>2200</v>
      </c>
      <c r="H201" s="769">
        <v>1600</v>
      </c>
      <c r="I201" s="14" t="s">
        <v>5030</v>
      </c>
    </row>
    <row r="202" spans="1:9" s="365" customFormat="1" ht="31.5" x14ac:dyDescent="0.2">
      <c r="A202" s="375">
        <v>187</v>
      </c>
      <c r="B202" s="750" t="s">
        <v>2709</v>
      </c>
      <c r="C202" s="750" t="s">
        <v>4800</v>
      </c>
      <c r="D202" s="375" t="s">
        <v>59</v>
      </c>
      <c r="E202" s="375" t="s">
        <v>51</v>
      </c>
      <c r="F202" s="769">
        <v>105</v>
      </c>
      <c r="G202" s="769">
        <v>1400</v>
      </c>
      <c r="H202" s="769">
        <v>1400</v>
      </c>
      <c r="I202" s="14" t="s">
        <v>5030</v>
      </c>
    </row>
    <row r="203" spans="1:9" s="365" customFormat="1" ht="31.5" x14ac:dyDescent="0.2">
      <c r="A203" s="375">
        <v>188</v>
      </c>
      <c r="B203" s="750" t="s">
        <v>2728</v>
      </c>
      <c r="C203" s="750" t="s">
        <v>4803</v>
      </c>
      <c r="D203" s="375" t="s">
        <v>59</v>
      </c>
      <c r="E203" s="375" t="s">
        <v>51</v>
      </c>
      <c r="F203" s="769">
        <v>87</v>
      </c>
      <c r="G203" s="769">
        <v>1200</v>
      </c>
      <c r="H203" s="769">
        <v>1200</v>
      </c>
      <c r="I203" s="783" t="s">
        <v>5285</v>
      </c>
    </row>
    <row r="204" spans="1:9" s="365" customFormat="1" ht="31.5" x14ac:dyDescent="0.2">
      <c r="A204" s="375">
        <v>189</v>
      </c>
      <c r="B204" s="750" t="s">
        <v>2729</v>
      </c>
      <c r="C204" s="750" t="s">
        <v>4805</v>
      </c>
      <c r="D204" s="375" t="s">
        <v>59</v>
      </c>
      <c r="E204" s="375" t="s">
        <v>51</v>
      </c>
      <c r="F204" s="769">
        <v>57</v>
      </c>
      <c r="G204" s="769">
        <v>1500</v>
      </c>
      <c r="H204" s="769">
        <v>1500</v>
      </c>
      <c r="I204" s="783" t="s">
        <v>5285</v>
      </c>
    </row>
    <row r="205" spans="1:9" s="365" customFormat="1" ht="47.25" x14ac:dyDescent="0.2">
      <c r="A205" s="375">
        <v>190</v>
      </c>
      <c r="B205" s="750" t="s">
        <v>2747</v>
      </c>
      <c r="C205" s="750" t="s">
        <v>4974</v>
      </c>
      <c r="D205" s="375" t="s">
        <v>59</v>
      </c>
      <c r="E205" s="375" t="s">
        <v>51</v>
      </c>
      <c r="F205" s="769">
        <v>70</v>
      </c>
      <c r="G205" s="769">
        <v>420</v>
      </c>
      <c r="H205" s="769">
        <v>420</v>
      </c>
      <c r="I205" s="783" t="s">
        <v>6968</v>
      </c>
    </row>
    <row r="206" spans="1:9" s="365" customFormat="1" ht="31.5" x14ac:dyDescent="0.2">
      <c r="A206" s="375">
        <v>191</v>
      </c>
      <c r="B206" s="750" t="s">
        <v>2863</v>
      </c>
      <c r="C206" s="750" t="s">
        <v>4825</v>
      </c>
      <c r="D206" s="375" t="s">
        <v>59</v>
      </c>
      <c r="E206" s="375" t="s">
        <v>51</v>
      </c>
      <c r="F206" s="769">
        <v>86.2</v>
      </c>
      <c r="G206" s="769">
        <v>2000</v>
      </c>
      <c r="H206" s="769">
        <v>2000</v>
      </c>
      <c r="I206" s="14" t="s">
        <v>6967</v>
      </c>
    </row>
    <row r="207" spans="1:9" s="365" customFormat="1" x14ac:dyDescent="0.2">
      <c r="A207" s="375">
        <v>192</v>
      </c>
      <c r="B207" s="750" t="s">
        <v>2981</v>
      </c>
      <c r="C207" s="750" t="s">
        <v>4838</v>
      </c>
      <c r="D207" s="375" t="s">
        <v>59</v>
      </c>
      <c r="E207" s="375" t="s">
        <v>7</v>
      </c>
      <c r="F207" s="769">
        <v>24.8</v>
      </c>
      <c r="G207" s="769">
        <v>1650</v>
      </c>
      <c r="H207" s="769">
        <v>1650</v>
      </c>
      <c r="I207" s="14" t="s">
        <v>58</v>
      </c>
    </row>
    <row r="208" spans="1:9" s="365" customFormat="1" x14ac:dyDescent="0.2">
      <c r="A208" s="375">
        <v>193</v>
      </c>
      <c r="B208" s="750" t="s">
        <v>2982</v>
      </c>
      <c r="C208" s="750" t="s">
        <v>4836</v>
      </c>
      <c r="D208" s="375" t="s">
        <v>59</v>
      </c>
      <c r="E208" s="375" t="s">
        <v>7</v>
      </c>
      <c r="F208" s="769">
        <v>46.9</v>
      </c>
      <c r="G208" s="769">
        <v>1000</v>
      </c>
      <c r="H208" s="769">
        <v>1000</v>
      </c>
      <c r="I208" s="14" t="s">
        <v>58</v>
      </c>
    </row>
    <row r="209" spans="1:9" s="365" customFormat="1" x14ac:dyDescent="0.2">
      <c r="A209" s="375">
        <v>194</v>
      </c>
      <c r="B209" s="750" t="s">
        <v>6126</v>
      </c>
      <c r="C209" s="750" t="s">
        <v>6127</v>
      </c>
      <c r="D209" s="375" t="s">
        <v>59</v>
      </c>
      <c r="E209" s="375" t="s">
        <v>7</v>
      </c>
      <c r="F209" s="769">
        <v>83.5</v>
      </c>
      <c r="G209" s="770">
        <f>1700+500</f>
        <v>2200</v>
      </c>
      <c r="H209" s="770">
        <f>1700+500</f>
        <v>2200</v>
      </c>
      <c r="I209" s="783" t="s">
        <v>5631</v>
      </c>
    </row>
    <row r="210" spans="1:9" s="365" customFormat="1" x14ac:dyDescent="0.2">
      <c r="A210" s="375">
        <v>195</v>
      </c>
      <c r="B210" s="750" t="s">
        <v>6128</v>
      </c>
      <c r="C210" s="750" t="s">
        <v>6129</v>
      </c>
      <c r="D210" s="375" t="s">
        <v>59</v>
      </c>
      <c r="E210" s="375" t="s">
        <v>7</v>
      </c>
      <c r="F210" s="769">
        <v>122.4</v>
      </c>
      <c r="G210" s="770">
        <v>2000</v>
      </c>
      <c r="H210" s="770"/>
      <c r="I210" s="783" t="s">
        <v>5632</v>
      </c>
    </row>
    <row r="211" spans="1:9" s="365" customFormat="1" x14ac:dyDescent="0.2">
      <c r="A211" s="375">
        <v>196</v>
      </c>
      <c r="B211" s="750" t="s">
        <v>2013</v>
      </c>
      <c r="C211" s="750" t="s">
        <v>199</v>
      </c>
      <c r="D211" s="375" t="s">
        <v>59</v>
      </c>
      <c r="E211" s="375" t="s">
        <v>7</v>
      </c>
      <c r="F211" s="769">
        <v>40.799999999999997</v>
      </c>
      <c r="G211" s="770">
        <v>1000</v>
      </c>
      <c r="H211" s="770">
        <v>400</v>
      </c>
      <c r="I211" s="783" t="s">
        <v>6966</v>
      </c>
    </row>
    <row r="212" spans="1:9" s="365" customFormat="1" ht="31.5" x14ac:dyDescent="0.2">
      <c r="A212" s="375">
        <v>197</v>
      </c>
      <c r="B212" s="750" t="s">
        <v>6130</v>
      </c>
      <c r="C212" s="750" t="s">
        <v>144</v>
      </c>
      <c r="D212" s="375" t="s">
        <v>6131</v>
      </c>
      <c r="E212" s="375" t="s">
        <v>51</v>
      </c>
      <c r="F212" s="769">
        <v>26.5</v>
      </c>
      <c r="G212" s="770">
        <v>300</v>
      </c>
      <c r="H212" s="770"/>
      <c r="I212" s="783" t="s">
        <v>5285</v>
      </c>
    </row>
    <row r="213" spans="1:9" s="365" customFormat="1" x14ac:dyDescent="0.2">
      <c r="A213" s="375">
        <v>198</v>
      </c>
      <c r="B213" s="750" t="s">
        <v>6132</v>
      </c>
      <c r="C213" s="750" t="s">
        <v>144</v>
      </c>
      <c r="D213" s="375" t="s">
        <v>6131</v>
      </c>
      <c r="E213" s="375" t="s">
        <v>51</v>
      </c>
      <c r="F213" s="769">
        <v>21.7</v>
      </c>
      <c r="G213" s="770">
        <v>310</v>
      </c>
      <c r="H213" s="770"/>
      <c r="I213" s="783" t="s">
        <v>162</v>
      </c>
    </row>
    <row r="214" spans="1:9" s="365" customFormat="1" x14ac:dyDescent="0.2">
      <c r="A214" s="375">
        <v>199</v>
      </c>
      <c r="B214" s="914" t="s">
        <v>7579</v>
      </c>
      <c r="C214" s="914" t="s">
        <v>144</v>
      </c>
      <c r="D214" s="911" t="s">
        <v>6131</v>
      </c>
      <c r="E214" s="911" t="s">
        <v>51</v>
      </c>
      <c r="F214" s="922">
        <v>11.31</v>
      </c>
      <c r="G214" s="923">
        <v>250</v>
      </c>
      <c r="H214" s="923"/>
      <c r="I214" s="924" t="s">
        <v>1667</v>
      </c>
    </row>
    <row r="215" spans="1:9" s="365" customFormat="1" ht="31.5" x14ac:dyDescent="0.2">
      <c r="A215" s="375">
        <v>200</v>
      </c>
      <c r="B215" s="750" t="s">
        <v>6133</v>
      </c>
      <c r="C215" s="750" t="s">
        <v>4710</v>
      </c>
      <c r="D215" s="375" t="s">
        <v>6134</v>
      </c>
      <c r="E215" s="375" t="s">
        <v>51</v>
      </c>
      <c r="F215" s="769">
        <v>67.599999999999994</v>
      </c>
      <c r="G215" s="770">
        <v>100</v>
      </c>
      <c r="H215" s="770"/>
      <c r="I215" s="783" t="s">
        <v>4451</v>
      </c>
    </row>
    <row r="216" spans="1:9" s="365" customFormat="1" ht="31.5" x14ac:dyDescent="0.2">
      <c r="A216" s="375">
        <v>201</v>
      </c>
      <c r="B216" s="914" t="s">
        <v>7580</v>
      </c>
      <c r="C216" s="914" t="s">
        <v>4710</v>
      </c>
      <c r="D216" s="911" t="s">
        <v>6134</v>
      </c>
      <c r="E216" s="911" t="s">
        <v>51</v>
      </c>
      <c r="F216" s="922">
        <v>37.5</v>
      </c>
      <c r="G216" s="770">
        <v>250</v>
      </c>
      <c r="H216" s="770"/>
      <c r="I216" s="783" t="s">
        <v>4451</v>
      </c>
    </row>
    <row r="217" spans="1:9" s="365" customFormat="1" x14ac:dyDescent="0.2">
      <c r="A217" s="375">
        <v>202</v>
      </c>
      <c r="B217" s="750" t="s">
        <v>6135</v>
      </c>
      <c r="C217" s="750" t="s">
        <v>4710</v>
      </c>
      <c r="D217" s="375" t="s">
        <v>6131</v>
      </c>
      <c r="E217" s="375" t="s">
        <v>51</v>
      </c>
      <c r="F217" s="769">
        <v>24.8</v>
      </c>
      <c r="G217" s="770">
        <v>200</v>
      </c>
      <c r="H217" s="770"/>
      <c r="I217" s="783" t="s">
        <v>1667</v>
      </c>
    </row>
    <row r="218" spans="1:9" s="365" customFormat="1" ht="31.5" x14ac:dyDescent="0.2">
      <c r="A218" s="375">
        <v>203</v>
      </c>
      <c r="B218" s="750" t="s">
        <v>6136</v>
      </c>
      <c r="C218" s="750" t="s">
        <v>4710</v>
      </c>
      <c r="D218" s="375" t="s">
        <v>4</v>
      </c>
      <c r="E218" s="375" t="s">
        <v>51</v>
      </c>
      <c r="F218" s="769">
        <v>55.5</v>
      </c>
      <c r="G218" s="770">
        <v>700</v>
      </c>
      <c r="H218" s="770"/>
      <c r="I218" s="783" t="s">
        <v>4443</v>
      </c>
    </row>
    <row r="219" spans="1:9" s="365" customFormat="1" x14ac:dyDescent="0.2">
      <c r="A219" s="375">
        <v>204</v>
      </c>
      <c r="B219" s="914" t="s">
        <v>7581</v>
      </c>
      <c r="C219" s="914" t="s">
        <v>4710</v>
      </c>
      <c r="D219" s="911" t="s">
        <v>6134</v>
      </c>
      <c r="E219" s="911" t="s">
        <v>51</v>
      </c>
      <c r="F219" s="922">
        <v>8.6</v>
      </c>
      <c r="G219" s="923">
        <v>100</v>
      </c>
      <c r="H219" s="923"/>
      <c r="I219" s="924" t="s">
        <v>4461</v>
      </c>
    </row>
    <row r="220" spans="1:9" s="365" customFormat="1" x14ac:dyDescent="0.2">
      <c r="A220" s="375">
        <v>205</v>
      </c>
      <c r="B220" s="750" t="s">
        <v>6137</v>
      </c>
      <c r="C220" s="750" t="s">
        <v>147</v>
      </c>
      <c r="D220" s="375" t="s">
        <v>6131</v>
      </c>
      <c r="E220" s="375" t="s">
        <v>51</v>
      </c>
      <c r="F220" s="769">
        <v>10.1</v>
      </c>
      <c r="G220" s="770">
        <v>100</v>
      </c>
      <c r="H220" s="770"/>
      <c r="I220" s="783" t="s">
        <v>162</v>
      </c>
    </row>
    <row r="221" spans="1:9" s="365" customFormat="1" ht="31.5" x14ac:dyDescent="0.2">
      <c r="A221" s="375">
        <v>206</v>
      </c>
      <c r="B221" s="750" t="s">
        <v>6138</v>
      </c>
      <c r="C221" s="750" t="s">
        <v>147</v>
      </c>
      <c r="D221" s="375" t="s">
        <v>4</v>
      </c>
      <c r="E221" s="375" t="s">
        <v>51</v>
      </c>
      <c r="F221" s="769">
        <v>28.4</v>
      </c>
      <c r="G221" s="770">
        <v>175</v>
      </c>
      <c r="H221" s="770"/>
      <c r="I221" s="783" t="s">
        <v>6972</v>
      </c>
    </row>
    <row r="222" spans="1:9" s="365" customFormat="1" ht="31.5" x14ac:dyDescent="0.2">
      <c r="A222" s="375">
        <v>207</v>
      </c>
      <c r="B222" s="750" t="s">
        <v>6139</v>
      </c>
      <c r="C222" s="750" t="s">
        <v>147</v>
      </c>
      <c r="D222" s="375" t="s">
        <v>6131</v>
      </c>
      <c r="E222" s="375" t="s">
        <v>51</v>
      </c>
      <c r="F222" s="769">
        <v>10.4</v>
      </c>
      <c r="G222" s="770">
        <v>500</v>
      </c>
      <c r="H222" s="770"/>
      <c r="I222" s="783" t="s">
        <v>6972</v>
      </c>
    </row>
    <row r="223" spans="1:9" s="365" customFormat="1" ht="47.25" customHeight="1" x14ac:dyDescent="0.2">
      <c r="A223" s="375">
        <v>208</v>
      </c>
      <c r="B223" s="750" t="s">
        <v>6140</v>
      </c>
      <c r="C223" s="750" t="s">
        <v>147</v>
      </c>
      <c r="D223" s="375" t="s">
        <v>6134</v>
      </c>
      <c r="E223" s="375" t="s">
        <v>51</v>
      </c>
      <c r="F223" s="769">
        <v>10.3</v>
      </c>
      <c r="G223" s="770">
        <v>1000</v>
      </c>
      <c r="H223" s="770"/>
      <c r="I223" s="783" t="s">
        <v>6972</v>
      </c>
    </row>
    <row r="224" spans="1:9" s="365" customFormat="1" ht="31.5" x14ac:dyDescent="0.2">
      <c r="A224" s="375">
        <v>209</v>
      </c>
      <c r="B224" s="750" t="s">
        <v>6141</v>
      </c>
      <c r="C224" s="750" t="s">
        <v>147</v>
      </c>
      <c r="D224" s="375" t="s">
        <v>6131</v>
      </c>
      <c r="E224" s="375" t="s">
        <v>51</v>
      </c>
      <c r="F224" s="769">
        <v>25.6</v>
      </c>
      <c r="G224" s="770">
        <v>750</v>
      </c>
      <c r="H224" s="770"/>
      <c r="I224" s="783" t="s">
        <v>6972</v>
      </c>
    </row>
    <row r="225" spans="1:9" s="870" customFormat="1" ht="31.5" x14ac:dyDescent="0.2">
      <c r="A225" s="375">
        <v>210</v>
      </c>
      <c r="B225" s="914" t="s">
        <v>7582</v>
      </c>
      <c r="C225" s="914" t="s">
        <v>147</v>
      </c>
      <c r="D225" s="911" t="s">
        <v>6131</v>
      </c>
      <c r="E225" s="911" t="s">
        <v>51</v>
      </c>
      <c r="F225" s="922">
        <v>12.9</v>
      </c>
      <c r="G225" s="923">
        <v>300</v>
      </c>
      <c r="H225" s="923"/>
      <c r="I225" s="924" t="s">
        <v>4458</v>
      </c>
    </row>
    <row r="226" spans="1:9" s="870" customFormat="1" ht="31.5" x14ac:dyDescent="0.2">
      <c r="A226" s="375">
        <v>211</v>
      </c>
      <c r="B226" s="914" t="s">
        <v>7583</v>
      </c>
      <c r="C226" s="914" t="s">
        <v>147</v>
      </c>
      <c r="D226" s="911" t="s">
        <v>59</v>
      </c>
      <c r="E226" s="911" t="s">
        <v>51</v>
      </c>
      <c r="F226" s="922">
        <v>14.15</v>
      </c>
      <c r="G226" s="923"/>
      <c r="H226" s="923"/>
      <c r="I226" s="924" t="s">
        <v>4458</v>
      </c>
    </row>
    <row r="227" spans="1:9" s="870" customFormat="1" ht="31.5" x14ac:dyDescent="0.2">
      <c r="A227" s="375">
        <v>212</v>
      </c>
      <c r="B227" s="914" t="s">
        <v>7584</v>
      </c>
      <c r="C227" s="914" t="s">
        <v>147</v>
      </c>
      <c r="D227" s="911" t="s">
        <v>59</v>
      </c>
      <c r="E227" s="911" t="s">
        <v>51</v>
      </c>
      <c r="F227" s="922">
        <v>24.9</v>
      </c>
      <c r="G227" s="923">
        <v>270</v>
      </c>
      <c r="H227" s="923"/>
      <c r="I227" s="924" t="s">
        <v>4458</v>
      </c>
    </row>
    <row r="228" spans="1:9" s="870" customFormat="1" ht="31.5" x14ac:dyDescent="0.2">
      <c r="A228" s="375">
        <v>213</v>
      </c>
      <c r="B228" s="914" t="s">
        <v>7585</v>
      </c>
      <c r="C228" s="914" t="s">
        <v>150</v>
      </c>
      <c r="D228" s="911" t="s">
        <v>4</v>
      </c>
      <c r="E228" s="911" t="s">
        <v>51</v>
      </c>
      <c r="F228" s="922">
        <v>22.7</v>
      </c>
      <c r="G228" s="923">
        <v>30</v>
      </c>
      <c r="H228" s="923"/>
      <c r="I228" s="924" t="s">
        <v>4451</v>
      </c>
    </row>
    <row r="229" spans="1:9" s="365" customFormat="1" ht="31.5" x14ac:dyDescent="0.2">
      <c r="A229" s="375">
        <v>214</v>
      </c>
      <c r="B229" s="914" t="s">
        <v>7586</v>
      </c>
      <c r="C229" s="914" t="s">
        <v>150</v>
      </c>
      <c r="D229" s="911" t="s">
        <v>30</v>
      </c>
      <c r="E229" s="911" t="s">
        <v>51</v>
      </c>
      <c r="F229" s="922">
        <v>32.4</v>
      </c>
      <c r="G229" s="923">
        <v>50</v>
      </c>
      <c r="H229" s="923"/>
      <c r="I229" s="924" t="s">
        <v>4451</v>
      </c>
    </row>
    <row r="230" spans="1:9" s="365" customFormat="1" x14ac:dyDescent="0.2">
      <c r="A230" s="375">
        <v>215</v>
      </c>
      <c r="B230" s="750" t="s">
        <v>6142</v>
      </c>
      <c r="C230" s="750" t="s">
        <v>146</v>
      </c>
      <c r="D230" s="375" t="s">
        <v>6131</v>
      </c>
      <c r="E230" s="375" t="s">
        <v>51</v>
      </c>
      <c r="F230" s="769">
        <v>92.2</v>
      </c>
      <c r="G230" s="770">
        <v>22</v>
      </c>
      <c r="H230" s="770"/>
      <c r="I230" s="783" t="s">
        <v>5030</v>
      </c>
    </row>
    <row r="231" spans="1:9" s="365" customFormat="1" x14ac:dyDescent="0.2">
      <c r="A231" s="375">
        <v>216</v>
      </c>
      <c r="B231" s="750" t="s">
        <v>6143</v>
      </c>
      <c r="C231" s="750" t="s">
        <v>149</v>
      </c>
      <c r="D231" s="375" t="s">
        <v>4</v>
      </c>
      <c r="E231" s="375" t="s">
        <v>51</v>
      </c>
      <c r="F231" s="769">
        <v>27.3</v>
      </c>
      <c r="G231" s="770">
        <v>411</v>
      </c>
      <c r="H231" s="770"/>
      <c r="I231" s="783" t="s">
        <v>6971</v>
      </c>
    </row>
    <row r="232" spans="1:9" s="365" customFormat="1" x14ac:dyDescent="0.2">
      <c r="A232" s="375">
        <v>217</v>
      </c>
      <c r="B232" s="750" t="s">
        <v>6144</v>
      </c>
      <c r="C232" s="750" t="s">
        <v>149</v>
      </c>
      <c r="D232" s="375" t="s">
        <v>4</v>
      </c>
      <c r="E232" s="375" t="s">
        <v>51</v>
      </c>
      <c r="F232" s="769">
        <v>24.2</v>
      </c>
      <c r="G232" s="770">
        <v>616</v>
      </c>
      <c r="H232" s="770"/>
      <c r="I232" s="783" t="s">
        <v>6971</v>
      </c>
    </row>
    <row r="233" spans="1:9" s="365" customFormat="1" x14ac:dyDescent="0.2">
      <c r="A233" s="375">
        <v>218</v>
      </c>
      <c r="B233" s="750" t="s">
        <v>6145</v>
      </c>
      <c r="C233" s="750" t="s">
        <v>149</v>
      </c>
      <c r="D233" s="375" t="s">
        <v>6131</v>
      </c>
      <c r="E233" s="375" t="s">
        <v>51</v>
      </c>
      <c r="F233" s="769">
        <v>104</v>
      </c>
      <c r="G233" s="770">
        <v>200</v>
      </c>
      <c r="H233" s="770"/>
      <c r="I233" s="783" t="s">
        <v>4461</v>
      </c>
    </row>
    <row r="234" spans="1:9" s="365" customFormat="1" x14ac:dyDescent="0.2">
      <c r="A234" s="375">
        <v>219</v>
      </c>
      <c r="B234" s="750" t="s">
        <v>6146</v>
      </c>
      <c r="C234" s="750" t="s">
        <v>149</v>
      </c>
      <c r="D234" s="375" t="s">
        <v>6131</v>
      </c>
      <c r="E234" s="375" t="s">
        <v>51</v>
      </c>
      <c r="F234" s="769">
        <v>58</v>
      </c>
      <c r="G234" s="770">
        <v>80</v>
      </c>
      <c r="H234" s="770"/>
      <c r="I234" s="783" t="s">
        <v>4461</v>
      </c>
    </row>
    <row r="235" spans="1:9" s="365" customFormat="1" ht="31.5" x14ac:dyDescent="0.2">
      <c r="A235" s="375">
        <v>220</v>
      </c>
      <c r="B235" s="914" t="s">
        <v>7587</v>
      </c>
      <c r="C235" s="914" t="s">
        <v>149</v>
      </c>
      <c r="D235" s="911" t="s">
        <v>30</v>
      </c>
      <c r="E235" s="911" t="s">
        <v>51</v>
      </c>
      <c r="F235" s="922">
        <v>30.5</v>
      </c>
      <c r="G235" s="923">
        <v>600</v>
      </c>
      <c r="H235" s="923"/>
      <c r="I235" s="924" t="s">
        <v>6329</v>
      </c>
    </row>
    <row r="236" spans="1:9" s="365" customFormat="1" ht="31.5" x14ac:dyDescent="0.2">
      <c r="A236" s="375">
        <v>221</v>
      </c>
      <c r="B236" s="750" t="s">
        <v>6189</v>
      </c>
      <c r="C236" s="750" t="s">
        <v>904</v>
      </c>
      <c r="D236" s="375" t="s">
        <v>6131</v>
      </c>
      <c r="E236" s="375" t="s">
        <v>51</v>
      </c>
      <c r="F236" s="769">
        <v>37.4</v>
      </c>
      <c r="G236" s="770">
        <v>900</v>
      </c>
      <c r="H236" s="770"/>
      <c r="I236" s="783" t="s">
        <v>4461</v>
      </c>
    </row>
    <row r="237" spans="1:9" s="365" customFormat="1" x14ac:dyDescent="0.2">
      <c r="A237" s="375">
        <v>222</v>
      </c>
      <c r="B237" s="750" t="s">
        <v>6188</v>
      </c>
      <c r="C237" s="750" t="s">
        <v>904</v>
      </c>
      <c r="D237" s="375" t="s">
        <v>6131</v>
      </c>
      <c r="E237" s="375" t="s">
        <v>51</v>
      </c>
      <c r="F237" s="769">
        <v>66.900000000000006</v>
      </c>
      <c r="G237" s="770">
        <v>500</v>
      </c>
      <c r="H237" s="770"/>
      <c r="I237" s="783" t="s">
        <v>4461</v>
      </c>
    </row>
    <row r="238" spans="1:9" s="365" customFormat="1" x14ac:dyDescent="0.2">
      <c r="A238" s="375">
        <v>223</v>
      </c>
      <c r="B238" s="750" t="s">
        <v>6147</v>
      </c>
      <c r="C238" s="750" t="s">
        <v>904</v>
      </c>
      <c r="D238" s="375" t="s">
        <v>4</v>
      </c>
      <c r="E238" s="375" t="s">
        <v>51</v>
      </c>
      <c r="F238" s="769">
        <v>38.700000000000003</v>
      </c>
      <c r="G238" s="770">
        <v>100</v>
      </c>
      <c r="H238" s="770"/>
      <c r="I238" s="783" t="s">
        <v>6182</v>
      </c>
    </row>
    <row r="239" spans="1:9" s="365" customFormat="1" x14ac:dyDescent="0.2">
      <c r="A239" s="375">
        <v>224</v>
      </c>
      <c r="B239" s="750" t="s">
        <v>6136</v>
      </c>
      <c r="C239" s="750" t="s">
        <v>904</v>
      </c>
      <c r="D239" s="375" t="s">
        <v>6131</v>
      </c>
      <c r="E239" s="375" t="s">
        <v>51</v>
      </c>
      <c r="F239" s="769">
        <v>24.9</v>
      </c>
      <c r="G239" s="770">
        <v>300</v>
      </c>
      <c r="H239" s="770"/>
      <c r="I239" s="783" t="s">
        <v>4461</v>
      </c>
    </row>
    <row r="240" spans="1:9" s="365" customFormat="1" ht="31.5" x14ac:dyDescent="0.2">
      <c r="A240" s="375">
        <v>225</v>
      </c>
      <c r="B240" s="750" t="s">
        <v>6148</v>
      </c>
      <c r="C240" s="750" t="s">
        <v>904</v>
      </c>
      <c r="D240" s="375" t="s">
        <v>4</v>
      </c>
      <c r="E240" s="375" t="s">
        <v>51</v>
      </c>
      <c r="F240" s="769">
        <v>12</v>
      </c>
      <c r="G240" s="770">
        <v>250</v>
      </c>
      <c r="H240" s="770"/>
      <c r="I240" s="783" t="s">
        <v>6329</v>
      </c>
    </row>
    <row r="241" spans="1:9" s="365" customFormat="1" ht="31.5" x14ac:dyDescent="0.2">
      <c r="A241" s="375">
        <v>226</v>
      </c>
      <c r="B241" s="750" t="s">
        <v>6149</v>
      </c>
      <c r="C241" s="750" t="s">
        <v>6150</v>
      </c>
      <c r="D241" s="375" t="s">
        <v>4</v>
      </c>
      <c r="E241" s="375" t="s">
        <v>51</v>
      </c>
      <c r="F241" s="769">
        <v>45</v>
      </c>
      <c r="G241" s="770">
        <v>600</v>
      </c>
      <c r="H241" s="770"/>
      <c r="I241" s="783" t="s">
        <v>6970</v>
      </c>
    </row>
    <row r="242" spans="1:9" s="365" customFormat="1" x14ac:dyDescent="0.2">
      <c r="A242" s="375">
        <v>227</v>
      </c>
      <c r="B242" s="914" t="s">
        <v>7588</v>
      </c>
      <c r="C242" s="914" t="s">
        <v>6150</v>
      </c>
      <c r="D242" s="911" t="s">
        <v>4</v>
      </c>
      <c r="E242" s="911" t="s">
        <v>51</v>
      </c>
      <c r="F242" s="922">
        <v>41.5</v>
      </c>
      <c r="G242" s="923">
        <v>100</v>
      </c>
      <c r="H242" s="923"/>
      <c r="I242" s="924" t="s">
        <v>4461</v>
      </c>
    </row>
    <row r="243" spans="1:9" s="365" customFormat="1" x14ac:dyDescent="0.2">
      <c r="A243" s="375">
        <v>228</v>
      </c>
      <c r="B243" s="750" t="s">
        <v>6151</v>
      </c>
      <c r="C243" s="750" t="s">
        <v>791</v>
      </c>
      <c r="D243" s="375" t="s">
        <v>6131</v>
      </c>
      <c r="E243" s="375" t="s">
        <v>51</v>
      </c>
      <c r="F243" s="769">
        <v>39</v>
      </c>
      <c r="G243" s="770">
        <v>100</v>
      </c>
      <c r="H243" s="770"/>
      <c r="I243" s="783" t="s">
        <v>4461</v>
      </c>
    </row>
    <row r="244" spans="1:9" s="365" customFormat="1" x14ac:dyDescent="0.2">
      <c r="A244" s="375">
        <v>229</v>
      </c>
      <c r="B244" s="750" t="s">
        <v>6152</v>
      </c>
      <c r="C244" s="750" t="s">
        <v>791</v>
      </c>
      <c r="D244" s="375" t="s">
        <v>4</v>
      </c>
      <c r="E244" s="375" t="s">
        <v>51</v>
      </c>
      <c r="F244" s="769">
        <v>3</v>
      </c>
      <c r="G244" s="770">
        <v>100</v>
      </c>
      <c r="H244" s="770"/>
      <c r="I244" s="783" t="s">
        <v>4461</v>
      </c>
    </row>
    <row r="245" spans="1:9" s="365" customFormat="1" ht="31.5" x14ac:dyDescent="0.2">
      <c r="A245" s="375">
        <v>230</v>
      </c>
      <c r="B245" s="750" t="s">
        <v>6153</v>
      </c>
      <c r="C245" s="750" t="s">
        <v>785</v>
      </c>
      <c r="D245" s="375" t="s">
        <v>4</v>
      </c>
      <c r="E245" s="375" t="s">
        <v>51</v>
      </c>
      <c r="F245" s="769">
        <v>45</v>
      </c>
      <c r="G245" s="770">
        <v>200</v>
      </c>
      <c r="H245" s="770"/>
      <c r="I245" s="783" t="s">
        <v>4455</v>
      </c>
    </row>
    <row r="246" spans="1:9" s="365" customFormat="1" ht="31.5" x14ac:dyDescent="0.2">
      <c r="A246" s="375">
        <v>231</v>
      </c>
      <c r="B246" s="750" t="s">
        <v>6154</v>
      </c>
      <c r="C246" s="750" t="s">
        <v>785</v>
      </c>
      <c r="D246" s="375" t="s">
        <v>4</v>
      </c>
      <c r="E246" s="375" t="s">
        <v>51</v>
      </c>
      <c r="F246" s="769">
        <v>24.1</v>
      </c>
      <c r="G246" s="770">
        <v>1730</v>
      </c>
      <c r="H246" s="770"/>
      <c r="I246" s="783" t="s">
        <v>4456</v>
      </c>
    </row>
    <row r="247" spans="1:9" s="365" customFormat="1" x14ac:dyDescent="0.2">
      <c r="A247" s="375">
        <v>232</v>
      </c>
      <c r="B247" s="750" t="s">
        <v>6155</v>
      </c>
      <c r="C247" s="750" t="s">
        <v>785</v>
      </c>
      <c r="D247" s="375" t="s">
        <v>4</v>
      </c>
      <c r="E247" s="375" t="s">
        <v>51</v>
      </c>
      <c r="F247" s="769">
        <v>5.9</v>
      </c>
      <c r="G247" s="770">
        <v>350</v>
      </c>
      <c r="H247" s="770"/>
      <c r="I247" s="783" t="s">
        <v>6193</v>
      </c>
    </row>
    <row r="248" spans="1:9" s="365" customFormat="1" ht="47.25" x14ac:dyDescent="0.2">
      <c r="A248" s="375">
        <v>233</v>
      </c>
      <c r="B248" s="750" t="s">
        <v>6178</v>
      </c>
      <c r="C248" s="750" t="s">
        <v>6156</v>
      </c>
      <c r="D248" s="375" t="s">
        <v>4</v>
      </c>
      <c r="E248" s="375" t="s">
        <v>51</v>
      </c>
      <c r="F248" s="769">
        <v>10</v>
      </c>
      <c r="G248" s="770">
        <v>250</v>
      </c>
      <c r="H248" s="770"/>
      <c r="I248" s="783" t="s">
        <v>6195</v>
      </c>
    </row>
    <row r="249" spans="1:9" s="365" customFormat="1" ht="47.25" x14ac:dyDescent="0.2">
      <c r="A249" s="375">
        <v>234</v>
      </c>
      <c r="B249" s="750" t="s">
        <v>6181</v>
      </c>
      <c r="C249" s="750" t="s">
        <v>6156</v>
      </c>
      <c r="D249" s="375" t="s">
        <v>4</v>
      </c>
      <c r="E249" s="375" t="s">
        <v>51</v>
      </c>
      <c r="F249" s="769">
        <v>3.3</v>
      </c>
      <c r="G249" s="770">
        <v>500</v>
      </c>
      <c r="H249" s="770"/>
      <c r="I249" s="783" t="s">
        <v>6195</v>
      </c>
    </row>
    <row r="250" spans="1:9" s="365" customFormat="1" x14ac:dyDescent="0.2">
      <c r="A250" s="375">
        <v>235</v>
      </c>
      <c r="B250" s="750" t="s">
        <v>6157</v>
      </c>
      <c r="C250" s="750" t="s">
        <v>6156</v>
      </c>
      <c r="D250" s="375" t="s">
        <v>6131</v>
      </c>
      <c r="E250" s="375" t="s">
        <v>51</v>
      </c>
      <c r="F250" s="769">
        <v>8.6</v>
      </c>
      <c r="G250" s="770">
        <v>150</v>
      </c>
      <c r="H250" s="770"/>
      <c r="I250" s="783" t="s">
        <v>5633</v>
      </c>
    </row>
    <row r="251" spans="1:9" s="365" customFormat="1" x14ac:dyDescent="0.2">
      <c r="A251" s="375">
        <v>236</v>
      </c>
      <c r="B251" s="750" t="s">
        <v>6199</v>
      </c>
      <c r="C251" s="750" t="s">
        <v>6156</v>
      </c>
      <c r="D251" s="375" t="s">
        <v>4</v>
      </c>
      <c r="E251" s="375" t="s">
        <v>51</v>
      </c>
      <c r="F251" s="769">
        <v>4.9000000000000004</v>
      </c>
      <c r="G251" s="770">
        <v>350</v>
      </c>
      <c r="H251" s="770"/>
      <c r="I251" s="783" t="s">
        <v>5633</v>
      </c>
    </row>
    <row r="252" spans="1:9" s="365" customFormat="1" x14ac:dyDescent="0.2">
      <c r="A252" s="375">
        <v>237</v>
      </c>
      <c r="B252" s="750" t="s">
        <v>6158</v>
      </c>
      <c r="C252" s="750" t="s">
        <v>6156</v>
      </c>
      <c r="D252" s="375" t="s">
        <v>4</v>
      </c>
      <c r="E252" s="375" t="s">
        <v>51</v>
      </c>
      <c r="F252" s="769">
        <v>106.8</v>
      </c>
      <c r="G252" s="770">
        <v>57</v>
      </c>
      <c r="H252" s="770"/>
      <c r="I252" s="783" t="s">
        <v>5030</v>
      </c>
    </row>
    <row r="253" spans="1:9" s="365" customFormat="1" ht="31.5" x14ac:dyDescent="0.2">
      <c r="A253" s="375">
        <v>238</v>
      </c>
      <c r="B253" s="750" t="s">
        <v>6159</v>
      </c>
      <c r="C253" s="750" t="s">
        <v>6156</v>
      </c>
      <c r="D253" s="375" t="s">
        <v>4</v>
      </c>
      <c r="E253" s="375" t="s">
        <v>51</v>
      </c>
      <c r="F253" s="769">
        <v>30.7</v>
      </c>
      <c r="G253" s="770">
        <v>650</v>
      </c>
      <c r="H253" s="770"/>
      <c r="I253" s="783" t="s">
        <v>6196</v>
      </c>
    </row>
    <row r="254" spans="1:9" s="365" customFormat="1" ht="31.5" x14ac:dyDescent="0.2">
      <c r="A254" s="375">
        <v>239</v>
      </c>
      <c r="B254" s="750" t="s">
        <v>6160</v>
      </c>
      <c r="C254" s="750" t="s">
        <v>6156</v>
      </c>
      <c r="D254" s="375" t="s">
        <v>4</v>
      </c>
      <c r="E254" s="375" t="s">
        <v>51</v>
      </c>
      <c r="F254" s="769">
        <v>10.5</v>
      </c>
      <c r="G254" s="770">
        <v>200</v>
      </c>
      <c r="H254" s="770"/>
      <c r="I254" s="783" t="s">
        <v>6196</v>
      </c>
    </row>
    <row r="255" spans="1:9" s="365" customFormat="1" ht="31.5" x14ac:dyDescent="0.2">
      <c r="A255" s="375">
        <v>240</v>
      </c>
      <c r="B255" s="750" t="s">
        <v>6161</v>
      </c>
      <c r="C255" s="750" t="s">
        <v>6156</v>
      </c>
      <c r="D255" s="375" t="s">
        <v>4</v>
      </c>
      <c r="E255" s="375" t="s">
        <v>51</v>
      </c>
      <c r="F255" s="769">
        <v>8.6999999999999993</v>
      </c>
      <c r="G255" s="770">
        <v>500</v>
      </c>
      <c r="H255" s="770"/>
      <c r="I255" s="783" t="s">
        <v>6196</v>
      </c>
    </row>
    <row r="256" spans="1:9" s="365" customFormat="1" ht="31.5" x14ac:dyDescent="0.2">
      <c r="A256" s="375">
        <v>241</v>
      </c>
      <c r="B256" s="750" t="s">
        <v>6162</v>
      </c>
      <c r="C256" s="750" t="s">
        <v>159</v>
      </c>
      <c r="D256" s="375" t="s">
        <v>6131</v>
      </c>
      <c r="E256" s="375" t="s">
        <v>51</v>
      </c>
      <c r="F256" s="769">
        <v>24.9</v>
      </c>
      <c r="G256" s="770">
        <v>1000</v>
      </c>
      <c r="H256" s="770"/>
      <c r="I256" s="783" t="s">
        <v>6329</v>
      </c>
    </row>
    <row r="257" spans="1:9" s="365" customFormat="1" ht="31.5" x14ac:dyDescent="0.2">
      <c r="A257" s="375">
        <v>242</v>
      </c>
      <c r="B257" s="750" t="s">
        <v>6163</v>
      </c>
      <c r="C257" s="750" t="s">
        <v>159</v>
      </c>
      <c r="D257" s="375" t="s">
        <v>59</v>
      </c>
      <c r="E257" s="375" t="s">
        <v>51</v>
      </c>
      <c r="F257" s="769">
        <v>24.9</v>
      </c>
      <c r="G257" s="770">
        <v>20</v>
      </c>
      <c r="H257" s="770"/>
      <c r="I257" s="783" t="s">
        <v>6329</v>
      </c>
    </row>
    <row r="258" spans="1:9" s="365" customFormat="1" x14ac:dyDescent="0.2">
      <c r="A258" s="375">
        <v>243</v>
      </c>
      <c r="B258" s="750" t="s">
        <v>6164</v>
      </c>
      <c r="C258" s="750" t="s">
        <v>148</v>
      </c>
      <c r="D258" s="375" t="s">
        <v>4</v>
      </c>
      <c r="E258" s="375" t="s">
        <v>51</v>
      </c>
      <c r="F258" s="769">
        <v>40.83</v>
      </c>
      <c r="G258" s="770">
        <v>275</v>
      </c>
      <c r="H258" s="770"/>
      <c r="I258" s="783" t="s">
        <v>6184</v>
      </c>
    </row>
    <row r="259" spans="1:9" s="365" customFormat="1" x14ac:dyDescent="0.2">
      <c r="A259" s="375">
        <v>244</v>
      </c>
      <c r="B259" s="750" t="s">
        <v>6165</v>
      </c>
      <c r="C259" s="750" t="s">
        <v>148</v>
      </c>
      <c r="D259" s="375" t="s">
        <v>4</v>
      </c>
      <c r="E259" s="375" t="s">
        <v>51</v>
      </c>
      <c r="F259" s="769">
        <v>37.630000000000003</v>
      </c>
      <c r="G259" s="770">
        <v>510</v>
      </c>
      <c r="H259" s="770"/>
      <c r="I259" s="783" t="s">
        <v>4452</v>
      </c>
    </row>
    <row r="260" spans="1:9" s="365" customFormat="1" x14ac:dyDescent="0.2">
      <c r="A260" s="375">
        <v>245</v>
      </c>
      <c r="B260" s="750" t="s">
        <v>6166</v>
      </c>
      <c r="C260" s="750" t="s">
        <v>148</v>
      </c>
      <c r="D260" s="375" t="s">
        <v>6131</v>
      </c>
      <c r="E260" s="375" t="s">
        <v>51</v>
      </c>
      <c r="F260" s="769">
        <v>26.5</v>
      </c>
      <c r="G260" s="770">
        <v>600</v>
      </c>
      <c r="H260" s="770"/>
      <c r="I260" s="783" t="s">
        <v>5016</v>
      </c>
    </row>
    <row r="261" spans="1:9" s="365" customFormat="1" ht="31.5" x14ac:dyDescent="0.2">
      <c r="A261" s="375">
        <v>246</v>
      </c>
      <c r="B261" s="750" t="s">
        <v>6197</v>
      </c>
      <c r="C261" s="750" t="s">
        <v>159</v>
      </c>
      <c r="D261" s="375" t="s">
        <v>30</v>
      </c>
      <c r="E261" s="31" t="s">
        <v>51</v>
      </c>
      <c r="F261" s="773">
        <v>48.6</v>
      </c>
      <c r="G261" s="772">
        <v>30</v>
      </c>
      <c r="H261" s="772"/>
      <c r="I261" s="14" t="s">
        <v>5016</v>
      </c>
    </row>
    <row r="262" spans="1:9" s="365" customFormat="1" ht="31.5" x14ac:dyDescent="0.2">
      <c r="A262" s="375">
        <v>247</v>
      </c>
      <c r="B262" s="750" t="s">
        <v>6198</v>
      </c>
      <c r="C262" s="750" t="s">
        <v>159</v>
      </c>
      <c r="D262" s="375" t="s">
        <v>4</v>
      </c>
      <c r="E262" s="31" t="s">
        <v>51</v>
      </c>
      <c r="F262" s="773">
        <v>30.8</v>
      </c>
      <c r="G262" s="772">
        <v>300</v>
      </c>
      <c r="H262" s="772"/>
      <c r="I262" s="14" t="s">
        <v>6969</v>
      </c>
    </row>
    <row r="263" spans="1:9" s="847" customFormat="1" x14ac:dyDescent="0.2">
      <c r="A263" s="71" t="s">
        <v>29</v>
      </c>
      <c r="B263" s="72" t="s">
        <v>5443</v>
      </c>
      <c r="C263" s="22"/>
      <c r="D263" s="21"/>
      <c r="E263" s="21"/>
      <c r="F263" s="258">
        <f t="shared" ref="F263:G263" si="2">+F264+F269+F281</f>
        <v>144171.20000000001</v>
      </c>
      <c r="G263" s="148">
        <f t="shared" si="2"/>
        <v>389315</v>
      </c>
      <c r="H263" s="148">
        <f>+H264+H269+H281</f>
        <v>18070</v>
      </c>
      <c r="I263" s="72"/>
    </row>
    <row r="264" spans="1:9" s="821" customFormat="1" ht="47.25" x14ac:dyDescent="0.2">
      <c r="A264" s="71" t="s">
        <v>3</v>
      </c>
      <c r="B264" s="72" t="s">
        <v>5441</v>
      </c>
      <c r="C264" s="20"/>
      <c r="D264" s="20"/>
      <c r="E264" s="19"/>
      <c r="F264" s="843">
        <f>SUM(F265:F268)</f>
        <v>50390</v>
      </c>
      <c r="G264" s="844">
        <f t="shared" ref="G264:H264" si="3">SUM(G265:G268)</f>
        <v>74900</v>
      </c>
      <c r="H264" s="844">
        <f t="shared" si="3"/>
        <v>1400</v>
      </c>
      <c r="I264" s="845"/>
    </row>
    <row r="265" spans="1:9" s="365" customFormat="1" ht="42" customHeight="1" x14ac:dyDescent="0.2">
      <c r="A265" s="31">
        <v>248</v>
      </c>
      <c r="B265" s="14" t="s">
        <v>6329</v>
      </c>
      <c r="C265" s="14" t="s">
        <v>5036</v>
      </c>
      <c r="D265" s="31" t="s">
        <v>30</v>
      </c>
      <c r="E265" s="31" t="s">
        <v>3</v>
      </c>
      <c r="F265" s="769">
        <v>18404</v>
      </c>
      <c r="G265" s="770">
        <v>28150</v>
      </c>
      <c r="H265" s="770">
        <v>1400</v>
      </c>
      <c r="I265" s="14" t="s">
        <v>5037</v>
      </c>
    </row>
    <row r="266" spans="1:9" s="365" customFormat="1" ht="31.5" x14ac:dyDescent="0.2">
      <c r="A266" s="31">
        <v>249</v>
      </c>
      <c r="B266" s="14" t="s">
        <v>5020</v>
      </c>
      <c r="C266" s="14" t="s">
        <v>5038</v>
      </c>
      <c r="D266" s="31" t="s">
        <v>30</v>
      </c>
      <c r="E266" s="31" t="s">
        <v>3</v>
      </c>
      <c r="F266" s="769">
        <v>12400</v>
      </c>
      <c r="G266" s="770">
        <v>37000</v>
      </c>
      <c r="H266" s="770"/>
      <c r="I266" s="14" t="s">
        <v>5030</v>
      </c>
    </row>
    <row r="267" spans="1:9" s="365" customFormat="1" ht="31.5" x14ac:dyDescent="0.2">
      <c r="A267" s="31">
        <v>250</v>
      </c>
      <c r="B267" s="14" t="s">
        <v>5039</v>
      </c>
      <c r="C267" s="14" t="s">
        <v>5040</v>
      </c>
      <c r="D267" s="31" t="s">
        <v>30</v>
      </c>
      <c r="E267" s="31" t="s">
        <v>3</v>
      </c>
      <c r="F267" s="769">
        <v>18404</v>
      </c>
      <c r="G267" s="770">
        <v>5250</v>
      </c>
      <c r="H267" s="770"/>
      <c r="I267" s="14" t="s">
        <v>5037</v>
      </c>
    </row>
    <row r="268" spans="1:9" s="365" customFormat="1" ht="31.5" x14ac:dyDescent="0.2">
      <c r="A268" s="31">
        <v>251</v>
      </c>
      <c r="B268" s="14" t="s">
        <v>5016</v>
      </c>
      <c r="C268" s="14" t="s">
        <v>6557</v>
      </c>
      <c r="D268" s="31" t="s">
        <v>30</v>
      </c>
      <c r="E268" s="31" t="s">
        <v>7</v>
      </c>
      <c r="F268" s="769">
        <v>1182</v>
      </c>
      <c r="G268" s="770">
        <v>4500</v>
      </c>
      <c r="H268" s="770"/>
      <c r="I268" s="14" t="s">
        <v>5033</v>
      </c>
    </row>
    <row r="269" spans="1:9" s="847" customFormat="1" x14ac:dyDescent="0.2">
      <c r="A269" s="19" t="s">
        <v>7</v>
      </c>
      <c r="B269" s="20" t="s">
        <v>5444</v>
      </c>
      <c r="C269" s="20"/>
      <c r="D269" s="19"/>
      <c r="E269" s="19"/>
      <c r="F269" s="846">
        <f>SUM(F270:F280)</f>
        <v>15985</v>
      </c>
      <c r="G269" s="204">
        <f>SUM(G270:G280)</f>
        <v>62510</v>
      </c>
      <c r="H269" s="204">
        <f>SUM(H270:H280)</f>
        <v>6960</v>
      </c>
      <c r="I269" s="20"/>
    </row>
    <row r="270" spans="1:9" s="365" customFormat="1" x14ac:dyDescent="0.2">
      <c r="A270" s="31">
        <v>252</v>
      </c>
      <c r="B270" s="750" t="s">
        <v>5042</v>
      </c>
      <c r="C270" s="750" t="s">
        <v>5041</v>
      </c>
      <c r="D270" s="31" t="s">
        <v>30</v>
      </c>
      <c r="E270" s="375" t="s">
        <v>3</v>
      </c>
      <c r="F270" s="769">
        <v>4140</v>
      </c>
      <c r="G270" s="770">
        <v>8200</v>
      </c>
      <c r="H270" s="770"/>
      <c r="I270" s="14" t="s">
        <v>5033</v>
      </c>
    </row>
    <row r="271" spans="1:9" s="365" customFormat="1" ht="31.5" x14ac:dyDescent="0.2">
      <c r="A271" s="31">
        <v>253</v>
      </c>
      <c r="B271" s="750" t="s">
        <v>6961</v>
      </c>
      <c r="C271" s="750" t="s">
        <v>70</v>
      </c>
      <c r="D271" s="31" t="s">
        <v>30</v>
      </c>
      <c r="E271" s="375" t="s">
        <v>7</v>
      </c>
      <c r="F271" s="769">
        <v>1020</v>
      </c>
      <c r="G271" s="770">
        <v>7200</v>
      </c>
      <c r="H271" s="770">
        <v>4260</v>
      </c>
      <c r="I271" s="14" t="s">
        <v>4422</v>
      </c>
    </row>
    <row r="272" spans="1:9" s="365" customFormat="1" ht="31.5" x14ac:dyDescent="0.2">
      <c r="A272" s="31">
        <v>254</v>
      </c>
      <c r="B272" s="750" t="s">
        <v>71</v>
      </c>
      <c r="C272" s="750" t="s">
        <v>5043</v>
      </c>
      <c r="D272" s="31" t="s">
        <v>30</v>
      </c>
      <c r="E272" s="375" t="s">
        <v>7</v>
      </c>
      <c r="F272" s="769">
        <v>636</v>
      </c>
      <c r="G272" s="770">
        <v>3000</v>
      </c>
      <c r="H272" s="770"/>
      <c r="I272" s="14" t="s">
        <v>5042</v>
      </c>
    </row>
    <row r="273" spans="1:9" s="365" customFormat="1" ht="31.5" x14ac:dyDescent="0.2">
      <c r="A273" s="31">
        <v>255</v>
      </c>
      <c r="B273" s="750" t="s">
        <v>6960</v>
      </c>
      <c r="C273" s="750" t="s">
        <v>5044</v>
      </c>
      <c r="D273" s="31" t="s">
        <v>30</v>
      </c>
      <c r="E273" s="375" t="s">
        <v>7</v>
      </c>
      <c r="F273" s="784">
        <v>354</v>
      </c>
      <c r="G273" s="770">
        <v>4200</v>
      </c>
      <c r="H273" s="770">
        <v>2700</v>
      </c>
      <c r="I273" s="14" t="s">
        <v>90</v>
      </c>
    </row>
    <row r="274" spans="1:9" s="365" customFormat="1" ht="49.5" customHeight="1" x14ac:dyDescent="0.2">
      <c r="A274" s="31">
        <v>256</v>
      </c>
      <c r="B274" s="14" t="s">
        <v>7589</v>
      </c>
      <c r="C274" s="750" t="s">
        <v>6575</v>
      </c>
      <c r="D274" s="31" t="s">
        <v>30</v>
      </c>
      <c r="E274" s="375" t="s">
        <v>7</v>
      </c>
      <c r="F274" s="784">
        <f>144+129</f>
        <v>273</v>
      </c>
      <c r="G274" s="770">
        <v>3550</v>
      </c>
      <c r="H274" s="770"/>
      <c r="I274" s="14" t="s">
        <v>1215</v>
      </c>
    </row>
    <row r="275" spans="1:9" s="365" customFormat="1" ht="31.5" x14ac:dyDescent="0.2">
      <c r="A275" s="31">
        <v>257</v>
      </c>
      <c r="B275" s="750" t="s">
        <v>2009</v>
      </c>
      <c r="C275" s="750" t="s">
        <v>5055</v>
      </c>
      <c r="D275" s="31" t="s">
        <v>30</v>
      </c>
      <c r="E275" s="375" t="s">
        <v>7</v>
      </c>
      <c r="F275" s="784">
        <v>603</v>
      </c>
      <c r="G275" s="770">
        <v>2460</v>
      </c>
      <c r="H275" s="770"/>
      <c r="I275" s="14" t="s">
        <v>4422</v>
      </c>
    </row>
    <row r="276" spans="1:9" s="365" customFormat="1" ht="31.5" x14ac:dyDescent="0.2">
      <c r="A276" s="31">
        <v>258</v>
      </c>
      <c r="B276" s="750" t="s">
        <v>87</v>
      </c>
      <c r="C276" s="750" t="s">
        <v>6579</v>
      </c>
      <c r="D276" s="31" t="s">
        <v>30</v>
      </c>
      <c r="E276" s="375" t="s">
        <v>7</v>
      </c>
      <c r="F276" s="784">
        <v>1544</v>
      </c>
      <c r="G276" s="770">
        <v>7600</v>
      </c>
      <c r="H276" s="770"/>
      <c r="I276" s="14" t="s">
        <v>5020</v>
      </c>
    </row>
    <row r="277" spans="1:9" s="365" customFormat="1" x14ac:dyDescent="0.2">
      <c r="A277" s="31">
        <v>259</v>
      </c>
      <c r="B277" s="750" t="s">
        <v>5057</v>
      </c>
      <c r="C277" s="750" t="s">
        <v>5056</v>
      </c>
      <c r="D277" s="31" t="s">
        <v>30</v>
      </c>
      <c r="E277" s="375" t="s">
        <v>7</v>
      </c>
      <c r="F277" s="784">
        <v>132</v>
      </c>
      <c r="G277" s="770">
        <v>2000</v>
      </c>
      <c r="H277" s="770"/>
      <c r="I277" s="14" t="s">
        <v>5020</v>
      </c>
    </row>
    <row r="278" spans="1:9" s="365" customFormat="1" ht="31.5" x14ac:dyDescent="0.2">
      <c r="A278" s="31">
        <v>260</v>
      </c>
      <c r="B278" s="750" t="s">
        <v>131</v>
      </c>
      <c r="C278" s="750" t="s">
        <v>5066</v>
      </c>
      <c r="D278" s="31" t="s">
        <v>30</v>
      </c>
      <c r="E278" s="375" t="s">
        <v>3</v>
      </c>
      <c r="F278" s="784">
        <v>4016</v>
      </c>
      <c r="G278" s="770">
        <v>13600</v>
      </c>
      <c r="H278" s="770"/>
      <c r="I278" s="14" t="s">
        <v>5030</v>
      </c>
    </row>
    <row r="279" spans="1:9" s="365" customFormat="1" ht="31.5" x14ac:dyDescent="0.2">
      <c r="A279" s="31">
        <v>261</v>
      </c>
      <c r="B279" s="750" t="s">
        <v>100</v>
      </c>
      <c r="C279" s="750" t="s">
        <v>5067</v>
      </c>
      <c r="D279" s="31" t="s">
        <v>30</v>
      </c>
      <c r="E279" s="375" t="s">
        <v>7</v>
      </c>
      <c r="F279" s="784">
        <v>667</v>
      </c>
      <c r="G279" s="770">
        <v>2100</v>
      </c>
      <c r="H279" s="770"/>
      <c r="I279" s="14" t="s">
        <v>5020</v>
      </c>
    </row>
    <row r="280" spans="1:9" s="365" customFormat="1" x14ac:dyDescent="0.2">
      <c r="A280" s="31">
        <v>262</v>
      </c>
      <c r="B280" s="750" t="s">
        <v>4461</v>
      </c>
      <c r="C280" s="750" t="s">
        <v>5113</v>
      </c>
      <c r="D280" s="31" t="s">
        <v>30</v>
      </c>
      <c r="E280" s="375" t="s">
        <v>3</v>
      </c>
      <c r="F280" s="784">
        <v>2600</v>
      </c>
      <c r="G280" s="770">
        <v>8600</v>
      </c>
      <c r="H280" s="770"/>
      <c r="I280" s="14" t="s">
        <v>5030</v>
      </c>
    </row>
    <row r="281" spans="1:9" s="365" customFormat="1" x14ac:dyDescent="0.2">
      <c r="A281" s="21" t="s">
        <v>51</v>
      </c>
      <c r="B281" s="20" t="s">
        <v>5045</v>
      </c>
      <c r="C281" s="22"/>
      <c r="D281" s="22"/>
      <c r="E281" s="21"/>
      <c r="F281" s="739">
        <f>F282+F297+F313+F338+F370</f>
        <v>77796.200000000012</v>
      </c>
      <c r="G281" s="730">
        <f>G282+G297+G313+G338+G370</f>
        <v>251905</v>
      </c>
      <c r="H281" s="730">
        <f>H282+H297+H313+H338+H370</f>
        <v>9710</v>
      </c>
      <c r="I281" s="731"/>
    </row>
    <row r="282" spans="1:9" x14ac:dyDescent="0.2">
      <c r="A282" s="367" t="s">
        <v>267</v>
      </c>
      <c r="B282" s="22" t="s">
        <v>6200</v>
      </c>
      <c r="C282" s="22"/>
      <c r="D282" s="22"/>
      <c r="E282" s="21"/>
      <c r="F282" s="739">
        <f>SUM(F283:F296)</f>
        <v>8014</v>
      </c>
      <c r="G282" s="730">
        <f>SUM(G283:G296)</f>
        <v>23170</v>
      </c>
      <c r="H282" s="730">
        <f>SUM(H283:H296)</f>
        <v>2760</v>
      </c>
      <c r="I282" s="731"/>
    </row>
    <row r="283" spans="1:9" s="365" customFormat="1" ht="31.5" x14ac:dyDescent="0.2">
      <c r="A283" s="375">
        <v>263</v>
      </c>
      <c r="B283" s="750" t="s">
        <v>6551</v>
      </c>
      <c r="C283" s="750" t="s">
        <v>6552</v>
      </c>
      <c r="D283" s="375" t="s">
        <v>30</v>
      </c>
      <c r="E283" s="375" t="s">
        <v>3</v>
      </c>
      <c r="F283" s="785">
        <v>4530</v>
      </c>
      <c r="G283" s="776">
        <v>120</v>
      </c>
      <c r="H283" s="776">
        <v>120</v>
      </c>
      <c r="I283" s="14" t="s">
        <v>5033</v>
      </c>
    </row>
    <row r="284" spans="1:9" s="365" customFormat="1" x14ac:dyDescent="0.2">
      <c r="A284" s="375">
        <v>264</v>
      </c>
      <c r="B284" s="750" t="s">
        <v>5046</v>
      </c>
      <c r="C284" s="750" t="s">
        <v>4991</v>
      </c>
      <c r="D284" s="766" t="s">
        <v>30</v>
      </c>
      <c r="E284" s="375" t="s">
        <v>7</v>
      </c>
      <c r="F284" s="784">
        <v>177</v>
      </c>
      <c r="G284" s="776">
        <v>1000</v>
      </c>
      <c r="H284" s="776"/>
      <c r="I284" s="767" t="s">
        <v>5042</v>
      </c>
    </row>
    <row r="285" spans="1:9" s="365" customFormat="1" ht="31.5" x14ac:dyDescent="0.2">
      <c r="A285" s="375">
        <v>265</v>
      </c>
      <c r="B285" s="750" t="s">
        <v>6962</v>
      </c>
      <c r="C285" s="750" t="s">
        <v>5047</v>
      </c>
      <c r="D285" s="766" t="s">
        <v>30</v>
      </c>
      <c r="E285" s="375" t="s">
        <v>7</v>
      </c>
      <c r="F285" s="784">
        <v>314</v>
      </c>
      <c r="G285" s="776">
        <v>2200</v>
      </c>
      <c r="H285" s="776">
        <v>1100</v>
      </c>
      <c r="I285" s="767" t="s">
        <v>5042</v>
      </c>
    </row>
    <row r="286" spans="1:9" s="365" customFormat="1" ht="31.5" x14ac:dyDescent="0.2">
      <c r="A286" s="375">
        <v>266</v>
      </c>
      <c r="B286" s="750" t="s">
        <v>6963</v>
      </c>
      <c r="C286" s="750" t="s">
        <v>5048</v>
      </c>
      <c r="D286" s="766" t="s">
        <v>30</v>
      </c>
      <c r="E286" s="375" t="s">
        <v>7</v>
      </c>
      <c r="F286" s="784">
        <v>351</v>
      </c>
      <c r="G286" s="776">
        <v>1200</v>
      </c>
      <c r="H286" s="776"/>
      <c r="I286" s="767" t="s">
        <v>5042</v>
      </c>
    </row>
    <row r="287" spans="1:9" s="365" customFormat="1" x14ac:dyDescent="0.2">
      <c r="A287" s="375">
        <v>267</v>
      </c>
      <c r="B287" s="750" t="s">
        <v>68</v>
      </c>
      <c r="C287" s="750" t="s">
        <v>5013</v>
      </c>
      <c r="D287" s="766" t="s">
        <v>30</v>
      </c>
      <c r="E287" s="375" t="s">
        <v>7</v>
      </c>
      <c r="F287" s="784">
        <v>261</v>
      </c>
      <c r="G287" s="776">
        <v>3700</v>
      </c>
      <c r="H287" s="776"/>
      <c r="I287" s="767" t="s">
        <v>5042</v>
      </c>
    </row>
    <row r="288" spans="1:9" s="365" customFormat="1" x14ac:dyDescent="0.2">
      <c r="A288" s="375">
        <v>268</v>
      </c>
      <c r="B288" s="750" t="s">
        <v>72</v>
      </c>
      <c r="C288" s="750" t="s">
        <v>989</v>
      </c>
      <c r="D288" s="766" t="s">
        <v>30</v>
      </c>
      <c r="E288" s="375" t="s">
        <v>3</v>
      </c>
      <c r="F288" s="784">
        <v>563</v>
      </c>
      <c r="G288" s="776">
        <v>4200</v>
      </c>
      <c r="H288" s="776"/>
      <c r="I288" s="767" t="s">
        <v>5033</v>
      </c>
    </row>
    <row r="289" spans="1:9" s="365" customFormat="1" ht="31.5" x14ac:dyDescent="0.2">
      <c r="A289" s="375">
        <v>269</v>
      </c>
      <c r="B289" s="750" t="s">
        <v>73</v>
      </c>
      <c r="C289" s="750" t="s">
        <v>989</v>
      </c>
      <c r="D289" s="766" t="s">
        <v>30</v>
      </c>
      <c r="E289" s="375" t="s">
        <v>7</v>
      </c>
      <c r="F289" s="784">
        <v>362</v>
      </c>
      <c r="G289" s="776">
        <v>1100</v>
      </c>
      <c r="H289" s="776"/>
      <c r="I289" s="750" t="s">
        <v>72</v>
      </c>
    </row>
    <row r="290" spans="1:9" s="365" customFormat="1" x14ac:dyDescent="0.2">
      <c r="A290" s="375">
        <v>270</v>
      </c>
      <c r="B290" s="750" t="s">
        <v>74</v>
      </c>
      <c r="C290" s="750" t="s">
        <v>949</v>
      </c>
      <c r="D290" s="766" t="s">
        <v>30</v>
      </c>
      <c r="E290" s="375" t="s">
        <v>3</v>
      </c>
      <c r="F290" s="784">
        <v>150</v>
      </c>
      <c r="G290" s="776">
        <v>450</v>
      </c>
      <c r="H290" s="776">
        <v>450</v>
      </c>
      <c r="I290" s="767" t="s">
        <v>5033</v>
      </c>
    </row>
    <row r="291" spans="1:9" s="365" customFormat="1" x14ac:dyDescent="0.2">
      <c r="A291" s="375">
        <v>271</v>
      </c>
      <c r="B291" s="750" t="s">
        <v>5051</v>
      </c>
      <c r="C291" s="750" t="s">
        <v>949</v>
      </c>
      <c r="D291" s="766" t="s">
        <v>30</v>
      </c>
      <c r="E291" s="375" t="s">
        <v>3</v>
      </c>
      <c r="F291" s="784">
        <v>170</v>
      </c>
      <c r="G291" s="776">
        <v>1200</v>
      </c>
      <c r="H291" s="776"/>
      <c r="I291" s="767" t="s">
        <v>5033</v>
      </c>
    </row>
    <row r="292" spans="1:9" s="365" customFormat="1" ht="31.5" x14ac:dyDescent="0.2">
      <c r="A292" s="375">
        <v>272</v>
      </c>
      <c r="B292" s="750" t="s">
        <v>5052</v>
      </c>
      <c r="C292" s="750" t="s">
        <v>776</v>
      </c>
      <c r="D292" s="766" t="s">
        <v>30</v>
      </c>
      <c r="E292" s="375" t="s">
        <v>51</v>
      </c>
      <c r="F292" s="784">
        <v>159</v>
      </c>
      <c r="G292" s="776">
        <v>1100</v>
      </c>
      <c r="H292" s="776">
        <v>590</v>
      </c>
      <c r="I292" s="767" t="s">
        <v>5049</v>
      </c>
    </row>
    <row r="293" spans="1:9" s="365" customFormat="1" x14ac:dyDescent="0.2">
      <c r="A293" s="375">
        <v>273</v>
      </c>
      <c r="B293" s="750" t="s">
        <v>5050</v>
      </c>
      <c r="C293" s="750" t="s">
        <v>776</v>
      </c>
      <c r="D293" s="766" t="s">
        <v>30</v>
      </c>
      <c r="E293" s="375" t="s">
        <v>51</v>
      </c>
      <c r="F293" s="784">
        <v>212</v>
      </c>
      <c r="G293" s="776">
        <v>2200</v>
      </c>
      <c r="H293" s="776"/>
      <c r="I293" s="767" t="s">
        <v>69</v>
      </c>
    </row>
    <row r="294" spans="1:9" s="365" customFormat="1" x14ac:dyDescent="0.2">
      <c r="A294" s="375">
        <v>274</v>
      </c>
      <c r="B294" s="750" t="s">
        <v>5053</v>
      </c>
      <c r="C294" s="750" t="s">
        <v>5011</v>
      </c>
      <c r="D294" s="766" t="s">
        <v>30</v>
      </c>
      <c r="E294" s="375" t="s">
        <v>51</v>
      </c>
      <c r="F294" s="784">
        <v>281</v>
      </c>
      <c r="G294" s="776">
        <v>1000</v>
      </c>
      <c r="H294" s="776"/>
      <c r="I294" s="767" t="s">
        <v>69</v>
      </c>
    </row>
    <row r="295" spans="1:9" s="365" customFormat="1" x14ac:dyDescent="0.2">
      <c r="A295" s="375">
        <v>275</v>
      </c>
      <c r="B295" s="750" t="s">
        <v>75</v>
      </c>
      <c r="C295" s="750" t="s">
        <v>879</v>
      </c>
      <c r="D295" s="766" t="s">
        <v>30</v>
      </c>
      <c r="E295" s="375" t="s">
        <v>51</v>
      </c>
      <c r="F295" s="784">
        <v>294</v>
      </c>
      <c r="G295" s="776">
        <v>2200</v>
      </c>
      <c r="H295" s="776">
        <v>500</v>
      </c>
      <c r="I295" s="767" t="s">
        <v>5054</v>
      </c>
    </row>
    <row r="296" spans="1:9" s="365" customFormat="1" ht="31.5" x14ac:dyDescent="0.2">
      <c r="A296" s="375">
        <v>276</v>
      </c>
      <c r="B296" s="750" t="s">
        <v>5436</v>
      </c>
      <c r="C296" s="750" t="s">
        <v>776</v>
      </c>
      <c r="D296" s="766" t="s">
        <v>30</v>
      </c>
      <c r="E296" s="375" t="s">
        <v>7</v>
      </c>
      <c r="F296" s="784">
        <v>190</v>
      </c>
      <c r="G296" s="776">
        <v>1500</v>
      </c>
      <c r="H296" s="776"/>
      <c r="I296" s="767" t="s">
        <v>5274</v>
      </c>
    </row>
    <row r="297" spans="1:9" x14ac:dyDescent="0.2">
      <c r="A297" s="367" t="s">
        <v>267</v>
      </c>
      <c r="B297" s="22" t="s">
        <v>4420</v>
      </c>
      <c r="C297" s="22"/>
      <c r="D297" s="22"/>
      <c r="E297" s="21"/>
      <c r="F297" s="739">
        <f>SUM(F298:F312)</f>
        <v>21788.799999999999</v>
      </c>
      <c r="G297" s="730">
        <f>SUM(G298:G312)</f>
        <v>49620</v>
      </c>
      <c r="H297" s="730">
        <f>SUM(H298:H312)</f>
        <v>0</v>
      </c>
      <c r="I297" s="20"/>
    </row>
    <row r="298" spans="1:9" s="365" customFormat="1" ht="31.5" x14ac:dyDescent="0.2">
      <c r="A298" s="786">
        <v>277</v>
      </c>
      <c r="B298" s="787" t="s">
        <v>7590</v>
      </c>
      <c r="C298" s="787" t="s">
        <v>5058</v>
      </c>
      <c r="D298" s="31" t="s">
        <v>30</v>
      </c>
      <c r="E298" s="375" t="s">
        <v>7</v>
      </c>
      <c r="F298" s="784">
        <v>392</v>
      </c>
      <c r="G298" s="770">
        <v>3990</v>
      </c>
      <c r="H298" s="770"/>
      <c r="I298" s="14" t="s">
        <v>5033</v>
      </c>
    </row>
    <row r="299" spans="1:9" s="365" customFormat="1" x14ac:dyDescent="0.2">
      <c r="A299" s="786">
        <v>278</v>
      </c>
      <c r="B299" s="787" t="s">
        <v>7591</v>
      </c>
      <c r="C299" s="787" t="s">
        <v>5059</v>
      </c>
      <c r="D299" s="31" t="s">
        <v>30</v>
      </c>
      <c r="E299" s="375" t="s">
        <v>7</v>
      </c>
      <c r="F299" s="784">
        <v>501</v>
      </c>
      <c r="G299" s="770">
        <v>3760</v>
      </c>
      <c r="H299" s="770"/>
      <c r="I299" s="14" t="s">
        <v>5033</v>
      </c>
    </row>
    <row r="300" spans="1:9" s="365" customFormat="1" x14ac:dyDescent="0.2">
      <c r="A300" s="786">
        <v>279</v>
      </c>
      <c r="B300" s="787" t="s">
        <v>88</v>
      </c>
      <c r="C300" s="787" t="s">
        <v>89</v>
      </c>
      <c r="D300" s="31" t="s">
        <v>30</v>
      </c>
      <c r="E300" s="375" t="s">
        <v>7</v>
      </c>
      <c r="F300" s="784">
        <v>270</v>
      </c>
      <c r="G300" s="770">
        <v>3630</v>
      </c>
      <c r="H300" s="770"/>
      <c r="I300" s="14" t="s">
        <v>5033</v>
      </c>
    </row>
    <row r="301" spans="1:9" s="365" customFormat="1" ht="31.5" x14ac:dyDescent="0.2">
      <c r="A301" s="786">
        <v>280</v>
      </c>
      <c r="B301" s="750" t="s">
        <v>4419</v>
      </c>
      <c r="C301" s="750" t="s">
        <v>5060</v>
      </c>
      <c r="D301" s="31" t="s">
        <v>30</v>
      </c>
      <c r="E301" s="375" t="s">
        <v>7</v>
      </c>
      <c r="F301" s="784">
        <v>452</v>
      </c>
      <c r="G301" s="770">
        <v>3000</v>
      </c>
      <c r="H301" s="770"/>
      <c r="I301" s="14" t="s">
        <v>5042</v>
      </c>
    </row>
    <row r="302" spans="1:9" s="365" customFormat="1" ht="31.5" x14ac:dyDescent="0.2">
      <c r="A302" s="786">
        <v>281</v>
      </c>
      <c r="B302" s="750" t="s">
        <v>90</v>
      </c>
      <c r="C302" s="750" t="s">
        <v>6576</v>
      </c>
      <c r="D302" s="31" t="s">
        <v>30</v>
      </c>
      <c r="E302" s="375" t="s">
        <v>3</v>
      </c>
      <c r="F302" s="769">
        <v>1891.8</v>
      </c>
      <c r="G302" s="770">
        <v>3220</v>
      </c>
      <c r="H302" s="770"/>
      <c r="I302" s="14" t="s">
        <v>5001</v>
      </c>
    </row>
    <row r="303" spans="1:9" s="365" customFormat="1" x14ac:dyDescent="0.2">
      <c r="A303" s="786">
        <v>282</v>
      </c>
      <c r="B303" s="750" t="s">
        <v>91</v>
      </c>
      <c r="C303" s="750" t="s">
        <v>4420</v>
      </c>
      <c r="D303" s="31" t="s">
        <v>30</v>
      </c>
      <c r="E303" s="375" t="s">
        <v>3</v>
      </c>
      <c r="F303" s="784">
        <v>6416</v>
      </c>
      <c r="G303" s="770">
        <v>1000</v>
      </c>
      <c r="H303" s="770"/>
      <c r="I303" s="14" t="s">
        <v>5001</v>
      </c>
    </row>
    <row r="304" spans="1:9" s="365" customFormat="1" x14ac:dyDescent="0.2">
      <c r="A304" s="786">
        <v>283</v>
      </c>
      <c r="B304" s="750" t="s">
        <v>92</v>
      </c>
      <c r="C304" s="750" t="s">
        <v>5061</v>
      </c>
      <c r="D304" s="31" t="s">
        <v>30</v>
      </c>
      <c r="E304" s="375" t="s">
        <v>3</v>
      </c>
      <c r="F304" s="784">
        <v>4811</v>
      </c>
      <c r="G304" s="770">
        <v>4800</v>
      </c>
      <c r="H304" s="770"/>
      <c r="I304" s="14" t="s">
        <v>5001</v>
      </c>
    </row>
    <row r="305" spans="1:9" s="365" customFormat="1" ht="31.5" x14ac:dyDescent="0.2">
      <c r="A305" s="786">
        <v>284</v>
      </c>
      <c r="B305" s="750" t="s">
        <v>1215</v>
      </c>
      <c r="C305" s="750" t="s">
        <v>5021</v>
      </c>
      <c r="D305" s="31" t="s">
        <v>30</v>
      </c>
      <c r="E305" s="375" t="s">
        <v>7</v>
      </c>
      <c r="F305" s="784">
        <v>1952</v>
      </c>
      <c r="G305" s="770">
        <v>5680</v>
      </c>
      <c r="H305" s="770"/>
      <c r="I305" s="14" t="s">
        <v>92</v>
      </c>
    </row>
    <row r="306" spans="1:9" s="365" customFormat="1" x14ac:dyDescent="0.2">
      <c r="A306" s="786">
        <v>285</v>
      </c>
      <c r="B306" s="750" t="s">
        <v>4421</v>
      </c>
      <c r="C306" s="750" t="s">
        <v>5062</v>
      </c>
      <c r="D306" s="31" t="s">
        <v>30</v>
      </c>
      <c r="E306" s="375" t="s">
        <v>51</v>
      </c>
      <c r="F306" s="784">
        <v>157</v>
      </c>
      <c r="G306" s="770">
        <v>1440</v>
      </c>
      <c r="H306" s="770"/>
      <c r="I306" s="14" t="s">
        <v>1215</v>
      </c>
    </row>
    <row r="307" spans="1:9" s="365" customFormat="1" ht="31.5" x14ac:dyDescent="0.2">
      <c r="A307" s="786">
        <v>286</v>
      </c>
      <c r="B307" s="750" t="s">
        <v>4422</v>
      </c>
      <c r="C307" s="750" t="s">
        <v>5063</v>
      </c>
      <c r="D307" s="31" t="s">
        <v>30</v>
      </c>
      <c r="E307" s="375" t="s">
        <v>7</v>
      </c>
      <c r="F307" s="784">
        <v>1780</v>
      </c>
      <c r="G307" s="770">
        <v>6450</v>
      </c>
      <c r="H307" s="770"/>
      <c r="I307" s="14" t="s">
        <v>92</v>
      </c>
    </row>
    <row r="308" spans="1:9" s="365" customFormat="1" x14ac:dyDescent="0.2">
      <c r="A308" s="786">
        <v>287</v>
      </c>
      <c r="B308" s="750" t="s">
        <v>93</v>
      </c>
      <c r="C308" s="750" t="s">
        <v>5064</v>
      </c>
      <c r="D308" s="31" t="s">
        <v>30</v>
      </c>
      <c r="E308" s="375" t="s">
        <v>51</v>
      </c>
      <c r="F308" s="784">
        <v>452</v>
      </c>
      <c r="G308" s="770">
        <v>3950</v>
      </c>
      <c r="H308" s="770"/>
      <c r="I308" s="14" t="s">
        <v>87</v>
      </c>
    </row>
    <row r="309" spans="1:9" s="365" customFormat="1" x14ac:dyDescent="0.2">
      <c r="A309" s="786">
        <v>288</v>
      </c>
      <c r="B309" s="750" t="s">
        <v>4423</v>
      </c>
      <c r="C309" s="750" t="s">
        <v>78</v>
      </c>
      <c r="D309" s="31" t="s">
        <v>30</v>
      </c>
      <c r="E309" s="375" t="s">
        <v>3</v>
      </c>
      <c r="F309" s="784">
        <v>2100</v>
      </c>
      <c r="G309" s="770">
        <v>1360</v>
      </c>
      <c r="H309" s="770"/>
      <c r="I309" s="14" t="s">
        <v>5001</v>
      </c>
    </row>
    <row r="310" spans="1:9" s="365" customFormat="1" x14ac:dyDescent="0.2">
      <c r="A310" s="786">
        <v>289</v>
      </c>
      <c r="B310" s="750" t="s">
        <v>1338</v>
      </c>
      <c r="C310" s="750" t="s">
        <v>95</v>
      </c>
      <c r="D310" s="31" t="s">
        <v>30</v>
      </c>
      <c r="E310" s="375" t="s">
        <v>7</v>
      </c>
      <c r="F310" s="784">
        <v>155</v>
      </c>
      <c r="G310" s="770">
        <v>3200</v>
      </c>
      <c r="H310" s="770"/>
      <c r="I310" s="14" t="s">
        <v>5020</v>
      </c>
    </row>
    <row r="311" spans="1:9" s="927" customFormat="1" ht="31.5" x14ac:dyDescent="0.2">
      <c r="A311" s="786">
        <v>290</v>
      </c>
      <c r="B311" s="926" t="s">
        <v>6296</v>
      </c>
      <c r="C311" s="926" t="s">
        <v>82</v>
      </c>
      <c r="D311" s="936" t="s">
        <v>30</v>
      </c>
      <c r="E311" s="925" t="s">
        <v>7</v>
      </c>
      <c r="F311" s="933">
        <v>250</v>
      </c>
      <c r="G311" s="937">
        <v>3200</v>
      </c>
      <c r="H311" s="937"/>
      <c r="I311" s="938" t="s">
        <v>6297</v>
      </c>
    </row>
    <row r="312" spans="1:9" s="365" customFormat="1" x14ac:dyDescent="0.2">
      <c r="A312" s="786">
        <v>291</v>
      </c>
      <c r="B312" s="750" t="s">
        <v>6299</v>
      </c>
      <c r="C312" s="750" t="s">
        <v>6229</v>
      </c>
      <c r="D312" s="31" t="s">
        <v>30</v>
      </c>
      <c r="E312" s="31" t="s">
        <v>7</v>
      </c>
      <c r="F312" s="769">
        <v>209</v>
      </c>
      <c r="G312" s="770">
        <v>940</v>
      </c>
      <c r="H312" s="770"/>
      <c r="I312" s="14" t="s">
        <v>5020</v>
      </c>
    </row>
    <row r="313" spans="1:9" x14ac:dyDescent="0.2">
      <c r="A313" s="367" t="s">
        <v>267</v>
      </c>
      <c r="B313" s="22" t="s">
        <v>5034</v>
      </c>
      <c r="C313" s="22"/>
      <c r="D313" s="22"/>
      <c r="E313" s="21"/>
      <c r="F313" s="739">
        <f>SUM(F314:F337)</f>
        <v>8064</v>
      </c>
      <c r="G313" s="730">
        <f t="shared" ref="G313:H313" si="4">SUM(G314:G337)</f>
        <v>37225</v>
      </c>
      <c r="H313" s="730">
        <f t="shared" si="4"/>
        <v>1410</v>
      </c>
      <c r="I313" s="20"/>
    </row>
    <row r="314" spans="1:9" s="365" customFormat="1" x14ac:dyDescent="0.2">
      <c r="A314" s="786">
        <v>292</v>
      </c>
      <c r="B314" s="750" t="s">
        <v>102</v>
      </c>
      <c r="C314" s="750" t="s">
        <v>5069</v>
      </c>
      <c r="D314" s="750"/>
      <c r="E314" s="375" t="s">
        <v>7</v>
      </c>
      <c r="F314" s="784">
        <v>206</v>
      </c>
      <c r="G314" s="770">
        <v>1500</v>
      </c>
      <c r="H314" s="770"/>
      <c r="I314" s="14" t="s">
        <v>5057</v>
      </c>
    </row>
    <row r="315" spans="1:9" s="365" customFormat="1" x14ac:dyDescent="0.2">
      <c r="A315" s="786">
        <v>293</v>
      </c>
      <c r="B315" s="750" t="s">
        <v>103</v>
      </c>
      <c r="C315" s="750" t="s">
        <v>5024</v>
      </c>
      <c r="D315" s="31" t="s">
        <v>30</v>
      </c>
      <c r="E315" s="375" t="s">
        <v>7</v>
      </c>
      <c r="F315" s="784">
        <v>200</v>
      </c>
      <c r="G315" s="770">
        <v>1250</v>
      </c>
      <c r="H315" s="770">
        <v>800</v>
      </c>
      <c r="I315" s="14" t="s">
        <v>87</v>
      </c>
    </row>
    <row r="316" spans="1:9" s="365" customFormat="1" x14ac:dyDescent="0.2">
      <c r="A316" s="786">
        <v>294</v>
      </c>
      <c r="B316" s="750" t="s">
        <v>104</v>
      </c>
      <c r="C316" s="750" t="s">
        <v>5070</v>
      </c>
      <c r="D316" s="31" t="s">
        <v>30</v>
      </c>
      <c r="E316" s="375" t="s">
        <v>7</v>
      </c>
      <c r="F316" s="784">
        <v>615</v>
      </c>
      <c r="G316" s="770">
        <v>2500</v>
      </c>
      <c r="H316" s="770"/>
      <c r="I316" s="14" t="s">
        <v>131</v>
      </c>
    </row>
    <row r="317" spans="1:9" s="365" customFormat="1" x14ac:dyDescent="0.2">
      <c r="A317" s="786">
        <v>295</v>
      </c>
      <c r="B317" s="750" t="s">
        <v>4425</v>
      </c>
      <c r="C317" s="750" t="s">
        <v>5071</v>
      </c>
      <c r="D317" s="31" t="s">
        <v>30</v>
      </c>
      <c r="E317" s="375" t="s">
        <v>7</v>
      </c>
      <c r="F317" s="784">
        <v>190</v>
      </c>
      <c r="G317" s="770">
        <v>990</v>
      </c>
      <c r="H317" s="770"/>
      <c r="I317" s="14" t="s">
        <v>131</v>
      </c>
    </row>
    <row r="318" spans="1:9" s="365" customFormat="1" ht="31.5" x14ac:dyDescent="0.2">
      <c r="A318" s="786">
        <v>296</v>
      </c>
      <c r="B318" s="750" t="s">
        <v>5276</v>
      </c>
      <c r="C318" s="750" t="s">
        <v>5072</v>
      </c>
      <c r="D318" s="31" t="s">
        <v>30</v>
      </c>
      <c r="E318" s="375" t="s">
        <v>7</v>
      </c>
      <c r="F318" s="784">
        <v>300</v>
      </c>
      <c r="G318" s="770">
        <v>2000</v>
      </c>
      <c r="H318" s="770"/>
      <c r="I318" s="14" t="s">
        <v>131</v>
      </c>
    </row>
    <row r="319" spans="1:9" s="365" customFormat="1" ht="31.5" x14ac:dyDescent="0.2">
      <c r="A319" s="786">
        <v>297</v>
      </c>
      <c r="B319" s="750" t="s">
        <v>6964</v>
      </c>
      <c r="C319" s="750" t="s">
        <v>5073</v>
      </c>
      <c r="D319" s="31" t="s">
        <v>30</v>
      </c>
      <c r="E319" s="375" t="s">
        <v>7</v>
      </c>
      <c r="F319" s="784">
        <v>631</v>
      </c>
      <c r="G319" s="770">
        <v>4640</v>
      </c>
      <c r="H319" s="770"/>
      <c r="I319" s="14" t="s">
        <v>131</v>
      </c>
    </row>
    <row r="320" spans="1:9" s="365" customFormat="1" x14ac:dyDescent="0.2">
      <c r="A320" s="786">
        <v>298</v>
      </c>
      <c r="B320" s="750" t="s">
        <v>4426</v>
      </c>
      <c r="C320" s="750" t="s">
        <v>5074</v>
      </c>
      <c r="D320" s="31" t="s">
        <v>30</v>
      </c>
      <c r="E320" s="375" t="s">
        <v>7</v>
      </c>
      <c r="F320" s="784">
        <v>150</v>
      </c>
      <c r="G320" s="770">
        <v>863</v>
      </c>
      <c r="H320" s="770"/>
      <c r="I320" s="14" t="s">
        <v>131</v>
      </c>
    </row>
    <row r="321" spans="1:9" s="365" customFormat="1" x14ac:dyDescent="0.2">
      <c r="A321" s="786">
        <v>299</v>
      </c>
      <c r="B321" s="750" t="s">
        <v>105</v>
      </c>
      <c r="C321" s="750" t="s">
        <v>5075</v>
      </c>
      <c r="D321" s="31" t="s">
        <v>30</v>
      </c>
      <c r="E321" s="375" t="s">
        <v>7</v>
      </c>
      <c r="F321" s="784">
        <v>150</v>
      </c>
      <c r="G321" s="770">
        <v>1050</v>
      </c>
      <c r="H321" s="770"/>
      <c r="I321" s="14" t="s">
        <v>131</v>
      </c>
    </row>
    <row r="322" spans="1:9" s="365" customFormat="1" x14ac:dyDescent="0.2">
      <c r="A322" s="786">
        <v>300</v>
      </c>
      <c r="B322" s="750" t="s">
        <v>132</v>
      </c>
      <c r="C322" s="750" t="s">
        <v>5075</v>
      </c>
      <c r="D322" s="31" t="s">
        <v>30</v>
      </c>
      <c r="E322" s="375" t="s">
        <v>7</v>
      </c>
      <c r="F322" s="784">
        <v>155</v>
      </c>
      <c r="G322" s="770">
        <v>1000</v>
      </c>
      <c r="H322" s="770"/>
      <c r="I322" s="14" t="s">
        <v>131</v>
      </c>
    </row>
    <row r="323" spans="1:9" s="365" customFormat="1" x14ac:dyDescent="0.2">
      <c r="A323" s="786">
        <v>301</v>
      </c>
      <c r="B323" s="750" t="s">
        <v>106</v>
      </c>
      <c r="C323" s="750" t="s">
        <v>5076</v>
      </c>
      <c r="D323" s="31" t="s">
        <v>30</v>
      </c>
      <c r="E323" s="375" t="s">
        <v>7</v>
      </c>
      <c r="F323" s="784">
        <v>150</v>
      </c>
      <c r="G323" s="770">
        <v>2680</v>
      </c>
      <c r="H323" s="770"/>
      <c r="I323" s="14" t="s">
        <v>5084</v>
      </c>
    </row>
    <row r="324" spans="1:9" s="365" customFormat="1" x14ac:dyDescent="0.2">
      <c r="A324" s="786">
        <v>302</v>
      </c>
      <c r="B324" s="750" t="s">
        <v>4427</v>
      </c>
      <c r="C324" s="750" t="s">
        <v>107</v>
      </c>
      <c r="D324" s="31" t="s">
        <v>30</v>
      </c>
      <c r="E324" s="375" t="s">
        <v>7</v>
      </c>
      <c r="F324" s="784">
        <v>160</v>
      </c>
      <c r="G324" s="770">
        <v>500</v>
      </c>
      <c r="H324" s="770"/>
      <c r="I324" s="14" t="s">
        <v>131</v>
      </c>
    </row>
    <row r="325" spans="1:9" s="365" customFormat="1" x14ac:dyDescent="0.2">
      <c r="A325" s="786">
        <v>303</v>
      </c>
      <c r="B325" s="750" t="s">
        <v>5077</v>
      </c>
      <c r="C325" s="750" t="s">
        <v>108</v>
      </c>
      <c r="D325" s="31" t="s">
        <v>30</v>
      </c>
      <c r="E325" s="375" t="s">
        <v>7</v>
      </c>
      <c r="F325" s="784">
        <v>170</v>
      </c>
      <c r="G325" s="770">
        <v>1150</v>
      </c>
      <c r="H325" s="770"/>
      <c r="I325" s="14" t="s">
        <v>5078</v>
      </c>
    </row>
    <row r="326" spans="1:9" s="365" customFormat="1" ht="31.5" x14ac:dyDescent="0.2">
      <c r="A326" s="786">
        <v>304</v>
      </c>
      <c r="B326" s="750" t="s">
        <v>109</v>
      </c>
      <c r="C326" s="750" t="s">
        <v>5079</v>
      </c>
      <c r="D326" s="31" t="s">
        <v>30</v>
      </c>
      <c r="E326" s="375" t="s">
        <v>7</v>
      </c>
      <c r="F326" s="784">
        <v>159</v>
      </c>
      <c r="G326" s="770">
        <v>1490</v>
      </c>
      <c r="H326" s="770"/>
      <c r="I326" s="14" t="s">
        <v>5277</v>
      </c>
    </row>
    <row r="327" spans="1:9" s="365" customFormat="1" x14ac:dyDescent="0.2">
      <c r="A327" s="786">
        <v>305</v>
      </c>
      <c r="B327" s="750" t="s">
        <v>110</v>
      </c>
      <c r="C327" s="750" t="s">
        <v>5080</v>
      </c>
      <c r="D327" s="31" t="s">
        <v>30</v>
      </c>
      <c r="E327" s="375" t="s">
        <v>7</v>
      </c>
      <c r="F327" s="784">
        <v>231</v>
      </c>
      <c r="G327" s="770">
        <v>1800</v>
      </c>
      <c r="H327" s="770"/>
      <c r="I327" s="14" t="s">
        <v>5030</v>
      </c>
    </row>
    <row r="328" spans="1:9" s="365" customFormat="1" ht="31.5" x14ac:dyDescent="0.2">
      <c r="A328" s="786">
        <v>306</v>
      </c>
      <c r="B328" s="750" t="s">
        <v>111</v>
      </c>
      <c r="C328" s="750" t="s">
        <v>5081</v>
      </c>
      <c r="D328" s="31" t="s">
        <v>30</v>
      </c>
      <c r="E328" s="375" t="s">
        <v>7</v>
      </c>
      <c r="F328" s="784">
        <v>388</v>
      </c>
      <c r="G328" s="770">
        <v>1737</v>
      </c>
      <c r="H328" s="770"/>
      <c r="I328" s="14" t="s">
        <v>5030</v>
      </c>
    </row>
    <row r="329" spans="1:9" s="365" customFormat="1" x14ac:dyDescent="0.2">
      <c r="A329" s="786">
        <v>307</v>
      </c>
      <c r="B329" s="750" t="s">
        <v>6112</v>
      </c>
      <c r="C329" s="750" t="s">
        <v>5082</v>
      </c>
      <c r="D329" s="31" t="s">
        <v>30</v>
      </c>
      <c r="E329" s="375" t="s">
        <v>7</v>
      </c>
      <c r="F329" s="784">
        <v>285</v>
      </c>
      <c r="G329" s="770">
        <v>2440</v>
      </c>
      <c r="H329" s="770"/>
      <c r="I329" s="14" t="s">
        <v>5030</v>
      </c>
    </row>
    <row r="330" spans="1:9" s="365" customFormat="1" x14ac:dyDescent="0.2">
      <c r="A330" s="786">
        <v>308</v>
      </c>
      <c r="B330" s="750" t="s">
        <v>112</v>
      </c>
      <c r="C330" s="750" t="s">
        <v>5083</v>
      </c>
      <c r="D330" s="31" t="s">
        <v>30</v>
      </c>
      <c r="E330" s="375" t="s">
        <v>7</v>
      </c>
      <c r="F330" s="784">
        <v>398</v>
      </c>
      <c r="G330" s="770">
        <v>1900</v>
      </c>
      <c r="H330" s="770"/>
      <c r="I330" s="14" t="s">
        <v>5030</v>
      </c>
    </row>
    <row r="331" spans="1:9" s="365" customFormat="1" x14ac:dyDescent="0.2">
      <c r="A331" s="786">
        <v>309</v>
      </c>
      <c r="B331" s="750" t="s">
        <v>113</v>
      </c>
      <c r="C331" s="750" t="s">
        <v>5083</v>
      </c>
      <c r="D331" s="31" t="s">
        <v>30</v>
      </c>
      <c r="E331" s="375" t="s">
        <v>7</v>
      </c>
      <c r="F331" s="784">
        <v>356</v>
      </c>
      <c r="G331" s="770">
        <v>1440</v>
      </c>
      <c r="H331" s="770">
        <v>610</v>
      </c>
      <c r="I331" s="14" t="s">
        <v>5030</v>
      </c>
    </row>
    <row r="332" spans="1:9" s="365" customFormat="1" x14ac:dyDescent="0.2">
      <c r="A332" s="786">
        <v>310</v>
      </c>
      <c r="B332" s="750" t="s">
        <v>5085</v>
      </c>
      <c r="C332" s="750" t="s">
        <v>5086</v>
      </c>
      <c r="D332" s="31" t="s">
        <v>30</v>
      </c>
      <c r="E332" s="375" t="s">
        <v>7</v>
      </c>
      <c r="F332" s="784">
        <v>150</v>
      </c>
      <c r="G332" s="770">
        <v>1810</v>
      </c>
      <c r="H332" s="770"/>
      <c r="I332" s="14" t="s">
        <v>5033</v>
      </c>
    </row>
    <row r="333" spans="1:9" s="365" customFormat="1" ht="31.5" x14ac:dyDescent="0.2">
      <c r="A333" s="786">
        <v>311</v>
      </c>
      <c r="B333" s="750" t="s">
        <v>5088</v>
      </c>
      <c r="C333" s="750" t="s">
        <v>5087</v>
      </c>
      <c r="D333" s="31" t="s">
        <v>30</v>
      </c>
      <c r="E333" s="375" t="s">
        <v>7</v>
      </c>
      <c r="F333" s="784">
        <v>210</v>
      </c>
      <c r="G333" s="770">
        <v>3150</v>
      </c>
      <c r="H333" s="770"/>
      <c r="I333" s="14" t="s">
        <v>5033</v>
      </c>
    </row>
    <row r="334" spans="1:9" s="365" customFormat="1" ht="31.5" x14ac:dyDescent="0.2">
      <c r="A334" s="786">
        <v>312</v>
      </c>
      <c r="B334" s="750" t="s">
        <v>4429</v>
      </c>
      <c r="C334" s="750" t="s">
        <v>4431</v>
      </c>
      <c r="D334" s="31" t="s">
        <v>30</v>
      </c>
      <c r="E334" s="375" t="s">
        <v>3</v>
      </c>
      <c r="F334" s="784"/>
      <c r="G334" s="770">
        <v>92</v>
      </c>
      <c r="H334" s="770"/>
      <c r="I334" s="14" t="s">
        <v>5030</v>
      </c>
    </row>
    <row r="335" spans="1:9" s="365" customFormat="1" ht="31.5" x14ac:dyDescent="0.2">
      <c r="A335" s="786">
        <v>313</v>
      </c>
      <c r="B335" s="750" t="s">
        <v>4430</v>
      </c>
      <c r="C335" s="750" t="s">
        <v>4431</v>
      </c>
      <c r="D335" s="31" t="s">
        <v>30</v>
      </c>
      <c r="E335" s="375" t="s">
        <v>3</v>
      </c>
      <c r="F335" s="784"/>
      <c r="G335" s="770">
        <v>312</v>
      </c>
      <c r="H335" s="770"/>
      <c r="I335" s="14" t="s">
        <v>5030</v>
      </c>
    </row>
    <row r="336" spans="1:9" s="365" customFormat="1" ht="31.5" x14ac:dyDescent="0.2">
      <c r="A336" s="786">
        <v>314</v>
      </c>
      <c r="B336" s="750" t="s">
        <v>161</v>
      </c>
      <c r="C336" s="750" t="s">
        <v>4428</v>
      </c>
      <c r="D336" s="31" t="s">
        <v>30</v>
      </c>
      <c r="E336" s="375" t="s">
        <v>3</v>
      </c>
      <c r="F336" s="784">
        <v>2600</v>
      </c>
      <c r="G336" s="770">
        <v>166</v>
      </c>
      <c r="H336" s="770"/>
      <c r="I336" s="14" t="s">
        <v>5030</v>
      </c>
    </row>
    <row r="337" spans="1:9" s="839" customFormat="1" x14ac:dyDescent="0.2">
      <c r="A337" s="991">
        <v>315</v>
      </c>
      <c r="B337" s="239" t="s">
        <v>6300</v>
      </c>
      <c r="C337" s="239" t="s">
        <v>6301</v>
      </c>
      <c r="D337" s="992" t="s">
        <v>30</v>
      </c>
      <c r="E337" s="251" t="s">
        <v>7</v>
      </c>
      <c r="F337" s="993">
        <v>210</v>
      </c>
      <c r="G337" s="994">
        <v>765</v>
      </c>
      <c r="H337" s="994"/>
      <c r="I337" s="995" t="s">
        <v>6302</v>
      </c>
    </row>
    <row r="338" spans="1:9" x14ac:dyDescent="0.2">
      <c r="A338" s="367" t="s">
        <v>267</v>
      </c>
      <c r="B338" s="22" t="s">
        <v>6933</v>
      </c>
      <c r="C338" s="22"/>
      <c r="D338" s="22"/>
      <c r="E338" s="21"/>
      <c r="F338" s="739">
        <f>SUM(F339:F369)</f>
        <v>18566.2</v>
      </c>
      <c r="G338" s="730">
        <f t="shared" ref="G338" si="5">SUM(G339:G369)</f>
        <v>72536</v>
      </c>
      <c r="H338" s="730">
        <f>SUM(H339:H369)</f>
        <v>5130</v>
      </c>
      <c r="I338" s="20"/>
    </row>
    <row r="339" spans="1:9" s="365" customFormat="1" x14ac:dyDescent="0.2">
      <c r="A339" s="786">
        <v>316</v>
      </c>
      <c r="B339" s="750" t="s">
        <v>101</v>
      </c>
      <c r="C339" s="750" t="s">
        <v>4775</v>
      </c>
      <c r="D339" s="31" t="s">
        <v>30</v>
      </c>
      <c r="E339" s="375" t="s">
        <v>7</v>
      </c>
      <c r="F339" s="784">
        <v>779</v>
      </c>
      <c r="G339" s="770">
        <v>3072</v>
      </c>
      <c r="H339" s="770"/>
      <c r="I339" s="14" t="s">
        <v>5068</v>
      </c>
    </row>
    <row r="340" spans="1:9" s="365" customFormat="1" x14ac:dyDescent="0.2">
      <c r="A340" s="786">
        <v>317</v>
      </c>
      <c r="B340" s="750" t="s">
        <v>171</v>
      </c>
      <c r="C340" s="750" t="s">
        <v>5089</v>
      </c>
      <c r="D340" s="31" t="s">
        <v>30</v>
      </c>
      <c r="E340" s="375" t="s">
        <v>7</v>
      </c>
      <c r="F340" s="784">
        <v>750</v>
      </c>
      <c r="G340" s="770">
        <v>1100</v>
      </c>
      <c r="H340" s="770"/>
      <c r="I340" s="14" t="s">
        <v>131</v>
      </c>
    </row>
    <row r="341" spans="1:9" s="365" customFormat="1" x14ac:dyDescent="0.2">
      <c r="A341" s="786">
        <v>318</v>
      </c>
      <c r="B341" s="750" t="s">
        <v>133</v>
      </c>
      <c r="C341" s="750" t="s">
        <v>5090</v>
      </c>
      <c r="D341" s="31" t="s">
        <v>30</v>
      </c>
      <c r="E341" s="375" t="s">
        <v>7</v>
      </c>
      <c r="F341" s="784">
        <v>222</v>
      </c>
      <c r="G341" s="770">
        <v>1990</v>
      </c>
      <c r="H341" s="770"/>
      <c r="I341" s="14" t="s">
        <v>131</v>
      </c>
    </row>
    <row r="342" spans="1:9" s="365" customFormat="1" ht="31.5" x14ac:dyDescent="0.2">
      <c r="A342" s="786">
        <v>319</v>
      </c>
      <c r="B342" s="750" t="s">
        <v>134</v>
      </c>
      <c r="C342" s="750" t="s">
        <v>5091</v>
      </c>
      <c r="D342" s="31" t="s">
        <v>30</v>
      </c>
      <c r="E342" s="375" t="s">
        <v>3</v>
      </c>
      <c r="F342" s="784">
        <v>1524</v>
      </c>
      <c r="G342" s="770">
        <v>5769</v>
      </c>
      <c r="H342" s="770">
        <v>2450</v>
      </c>
      <c r="I342" s="14" t="s">
        <v>5030</v>
      </c>
    </row>
    <row r="343" spans="1:9" s="365" customFormat="1" ht="31.5" x14ac:dyDescent="0.2">
      <c r="A343" s="786">
        <v>320</v>
      </c>
      <c r="B343" s="750" t="s">
        <v>5278</v>
      </c>
      <c r="C343" s="750" t="s">
        <v>5092</v>
      </c>
      <c r="D343" s="31" t="s">
        <v>30</v>
      </c>
      <c r="E343" s="375" t="s">
        <v>7</v>
      </c>
      <c r="F343" s="769">
        <v>273</v>
      </c>
      <c r="G343" s="770">
        <v>1170</v>
      </c>
      <c r="H343" s="770"/>
      <c r="I343" s="14" t="s">
        <v>134</v>
      </c>
    </row>
    <row r="344" spans="1:9" s="365" customFormat="1" x14ac:dyDescent="0.2">
      <c r="A344" s="786">
        <v>321</v>
      </c>
      <c r="B344" s="750" t="s">
        <v>135</v>
      </c>
      <c r="C344" s="750" t="s">
        <v>5093</v>
      </c>
      <c r="D344" s="31" t="s">
        <v>30</v>
      </c>
      <c r="E344" s="375" t="s">
        <v>7</v>
      </c>
      <c r="F344" s="784">
        <v>278</v>
      </c>
      <c r="G344" s="770">
        <v>463</v>
      </c>
      <c r="H344" s="770"/>
      <c r="I344" s="14" t="s">
        <v>5020</v>
      </c>
    </row>
    <row r="345" spans="1:9" s="365" customFormat="1" x14ac:dyDescent="0.2">
      <c r="A345" s="786">
        <v>322</v>
      </c>
      <c r="B345" s="750" t="s">
        <v>136</v>
      </c>
      <c r="C345" s="750" t="s">
        <v>5094</v>
      </c>
      <c r="D345" s="31" t="s">
        <v>30</v>
      </c>
      <c r="E345" s="375" t="s">
        <v>7</v>
      </c>
      <c r="F345" s="769">
        <v>438</v>
      </c>
      <c r="G345" s="770">
        <v>3330</v>
      </c>
      <c r="H345" s="770">
        <v>1000</v>
      </c>
      <c r="I345" s="14" t="s">
        <v>5020</v>
      </c>
    </row>
    <row r="346" spans="1:9" s="365" customFormat="1" ht="31.5" x14ac:dyDescent="0.2">
      <c r="A346" s="786">
        <v>323</v>
      </c>
      <c r="B346" s="750" t="s">
        <v>137</v>
      </c>
      <c r="C346" s="750" t="s">
        <v>5095</v>
      </c>
      <c r="D346" s="31" t="s">
        <v>30</v>
      </c>
      <c r="E346" s="375" t="s">
        <v>7</v>
      </c>
      <c r="F346" s="769">
        <v>1574</v>
      </c>
      <c r="G346" s="770">
        <v>7140</v>
      </c>
      <c r="H346" s="770"/>
      <c r="I346" s="14" t="s">
        <v>5020</v>
      </c>
    </row>
    <row r="347" spans="1:9" s="365" customFormat="1" x14ac:dyDescent="0.2">
      <c r="A347" s="786">
        <v>324</v>
      </c>
      <c r="B347" s="750" t="s">
        <v>4436</v>
      </c>
      <c r="C347" s="750" t="s">
        <v>931</v>
      </c>
      <c r="D347" s="31" t="s">
        <v>30</v>
      </c>
      <c r="E347" s="375" t="s">
        <v>7</v>
      </c>
      <c r="F347" s="769">
        <v>164</v>
      </c>
      <c r="G347" s="770">
        <v>580</v>
      </c>
      <c r="H347" s="770"/>
      <c r="I347" s="14" t="s">
        <v>5020</v>
      </c>
    </row>
    <row r="348" spans="1:9" s="365" customFormat="1" x14ac:dyDescent="0.2">
      <c r="A348" s="786">
        <v>325</v>
      </c>
      <c r="B348" s="750" t="s">
        <v>4435</v>
      </c>
      <c r="C348" s="750" t="s">
        <v>5097</v>
      </c>
      <c r="D348" s="31" t="s">
        <v>30</v>
      </c>
      <c r="E348" s="375" t="s">
        <v>7</v>
      </c>
      <c r="F348" s="769">
        <v>325</v>
      </c>
      <c r="G348" s="770">
        <v>2500</v>
      </c>
      <c r="H348" s="770"/>
      <c r="I348" s="14" t="s">
        <v>5020</v>
      </c>
    </row>
    <row r="349" spans="1:9" s="365" customFormat="1" x14ac:dyDescent="0.2">
      <c r="A349" s="786">
        <v>326</v>
      </c>
      <c r="B349" s="750" t="s">
        <v>4434</v>
      </c>
      <c r="C349" s="750" t="s">
        <v>931</v>
      </c>
      <c r="D349" s="31" t="s">
        <v>30</v>
      </c>
      <c r="E349" s="375" t="s">
        <v>7</v>
      </c>
      <c r="F349" s="769">
        <v>247</v>
      </c>
      <c r="G349" s="770">
        <v>1019</v>
      </c>
      <c r="H349" s="770"/>
      <c r="I349" s="14" t="s">
        <v>5020</v>
      </c>
    </row>
    <row r="350" spans="1:9" s="365" customFormat="1" x14ac:dyDescent="0.2">
      <c r="A350" s="786">
        <v>327</v>
      </c>
      <c r="B350" s="750" t="s">
        <v>4433</v>
      </c>
      <c r="C350" s="750" t="s">
        <v>871</v>
      </c>
      <c r="D350" s="31" t="s">
        <v>30</v>
      </c>
      <c r="E350" s="375" t="s">
        <v>7</v>
      </c>
      <c r="F350" s="769">
        <v>158</v>
      </c>
      <c r="G350" s="770">
        <v>895</v>
      </c>
      <c r="H350" s="770"/>
      <c r="I350" s="14" t="s">
        <v>5020</v>
      </c>
    </row>
    <row r="351" spans="1:9" s="365" customFormat="1" x14ac:dyDescent="0.2">
      <c r="A351" s="786">
        <v>328</v>
      </c>
      <c r="B351" s="750" t="s">
        <v>4437</v>
      </c>
      <c r="C351" s="750" t="s">
        <v>5099</v>
      </c>
      <c r="D351" s="31" t="s">
        <v>30</v>
      </c>
      <c r="E351" s="375" t="s">
        <v>7</v>
      </c>
      <c r="F351" s="769">
        <v>344</v>
      </c>
      <c r="G351" s="770">
        <v>1850</v>
      </c>
      <c r="H351" s="770"/>
      <c r="I351" s="14" t="s">
        <v>5020</v>
      </c>
    </row>
    <row r="352" spans="1:9" s="365" customFormat="1" ht="31.5" x14ac:dyDescent="0.2">
      <c r="A352" s="786">
        <v>329</v>
      </c>
      <c r="B352" s="750" t="s">
        <v>4438</v>
      </c>
      <c r="C352" s="750" t="s">
        <v>5098</v>
      </c>
      <c r="D352" s="31" t="s">
        <v>30</v>
      </c>
      <c r="E352" s="375" t="s">
        <v>7</v>
      </c>
      <c r="F352" s="769">
        <v>826</v>
      </c>
      <c r="G352" s="770">
        <v>4410</v>
      </c>
      <c r="H352" s="770"/>
      <c r="I352" s="14" t="s">
        <v>5020</v>
      </c>
    </row>
    <row r="353" spans="1:9" s="365" customFormat="1" x14ac:dyDescent="0.2">
      <c r="A353" s="786">
        <v>330</v>
      </c>
      <c r="B353" s="750" t="s">
        <v>4439</v>
      </c>
      <c r="C353" s="750" t="s">
        <v>4857</v>
      </c>
      <c r="D353" s="31" t="s">
        <v>30</v>
      </c>
      <c r="E353" s="375" t="s">
        <v>7</v>
      </c>
      <c r="F353" s="769">
        <v>154</v>
      </c>
      <c r="G353" s="770">
        <v>500</v>
      </c>
      <c r="H353" s="770"/>
      <c r="I353" s="14" t="s">
        <v>5020</v>
      </c>
    </row>
    <row r="354" spans="1:9" s="365" customFormat="1" x14ac:dyDescent="0.2">
      <c r="A354" s="786">
        <v>331</v>
      </c>
      <c r="B354" s="750" t="s">
        <v>4440</v>
      </c>
      <c r="C354" s="750" t="s">
        <v>944</v>
      </c>
      <c r="D354" s="31" t="s">
        <v>30</v>
      </c>
      <c r="E354" s="375" t="s">
        <v>7</v>
      </c>
      <c r="F354" s="769">
        <v>329</v>
      </c>
      <c r="G354" s="770">
        <v>2760</v>
      </c>
      <c r="H354" s="770"/>
      <c r="I354" s="14" t="s">
        <v>5020</v>
      </c>
    </row>
    <row r="355" spans="1:9" s="365" customFormat="1" x14ac:dyDescent="0.2">
      <c r="A355" s="786">
        <v>332</v>
      </c>
      <c r="B355" s="750" t="s">
        <v>4441</v>
      </c>
      <c r="C355" s="750" t="s">
        <v>944</v>
      </c>
      <c r="D355" s="31" t="s">
        <v>30</v>
      </c>
      <c r="E355" s="375" t="s">
        <v>7</v>
      </c>
      <c r="F355" s="769">
        <v>173</v>
      </c>
      <c r="G355" s="770">
        <v>1570</v>
      </c>
      <c r="H355" s="770"/>
      <c r="I355" s="14" t="s">
        <v>5020</v>
      </c>
    </row>
    <row r="356" spans="1:9" s="365" customFormat="1" x14ac:dyDescent="0.2">
      <c r="A356" s="786">
        <v>333</v>
      </c>
      <c r="B356" s="750" t="s">
        <v>4442</v>
      </c>
      <c r="C356" s="750" t="s">
        <v>935</v>
      </c>
      <c r="D356" s="31" t="s">
        <v>30</v>
      </c>
      <c r="E356" s="375" t="s">
        <v>3</v>
      </c>
      <c r="F356" s="769">
        <v>423</v>
      </c>
      <c r="G356" s="770">
        <v>3775</v>
      </c>
      <c r="H356" s="770"/>
      <c r="I356" s="14" t="s">
        <v>5030</v>
      </c>
    </row>
    <row r="357" spans="1:9" s="365" customFormat="1" x14ac:dyDescent="0.2">
      <c r="A357" s="786">
        <v>334</v>
      </c>
      <c r="B357" s="750" t="s">
        <v>139</v>
      </c>
      <c r="C357" s="750" t="s">
        <v>938</v>
      </c>
      <c r="D357" s="31" t="s">
        <v>30</v>
      </c>
      <c r="E357" s="375" t="s">
        <v>3</v>
      </c>
      <c r="F357" s="769">
        <v>710</v>
      </c>
      <c r="G357" s="770">
        <v>3842</v>
      </c>
      <c r="H357" s="770"/>
      <c r="I357" s="14" t="s">
        <v>5030</v>
      </c>
    </row>
    <row r="358" spans="1:9" s="365" customFormat="1" ht="31.5" x14ac:dyDescent="0.2">
      <c r="A358" s="786">
        <v>335</v>
      </c>
      <c r="B358" s="750" t="s">
        <v>5279</v>
      </c>
      <c r="C358" s="750" t="s">
        <v>5100</v>
      </c>
      <c r="D358" s="31" t="s">
        <v>30</v>
      </c>
      <c r="E358" s="375" t="s">
        <v>3</v>
      </c>
      <c r="F358" s="769">
        <v>202.8</v>
      </c>
      <c r="G358" s="770">
        <v>625</v>
      </c>
      <c r="H358" s="770"/>
      <c r="I358" s="14" t="s">
        <v>5030</v>
      </c>
    </row>
    <row r="359" spans="1:9" s="365" customFormat="1" ht="31.5" x14ac:dyDescent="0.2">
      <c r="A359" s="786">
        <v>336</v>
      </c>
      <c r="B359" s="750" t="s">
        <v>5280</v>
      </c>
      <c r="C359" s="750" t="s">
        <v>5100</v>
      </c>
      <c r="D359" s="31" t="s">
        <v>30</v>
      </c>
      <c r="E359" s="375" t="s">
        <v>3</v>
      </c>
      <c r="F359" s="769">
        <v>260</v>
      </c>
      <c r="G359" s="770">
        <v>1765</v>
      </c>
      <c r="H359" s="770"/>
      <c r="I359" s="14" t="s">
        <v>5030</v>
      </c>
    </row>
    <row r="360" spans="1:9" s="365" customFormat="1" ht="31.5" x14ac:dyDescent="0.2">
      <c r="A360" s="786">
        <v>337</v>
      </c>
      <c r="B360" s="750" t="s">
        <v>141</v>
      </c>
      <c r="C360" s="750" t="s">
        <v>5102</v>
      </c>
      <c r="D360" s="31" t="s">
        <v>30</v>
      </c>
      <c r="E360" s="375" t="s">
        <v>3</v>
      </c>
      <c r="F360" s="769">
        <v>910</v>
      </c>
      <c r="G360" s="770">
        <v>5500</v>
      </c>
      <c r="H360" s="770"/>
      <c r="I360" s="14" t="s">
        <v>5001</v>
      </c>
    </row>
    <row r="361" spans="1:9" s="365" customFormat="1" x14ac:dyDescent="0.2">
      <c r="A361" s="786">
        <v>338</v>
      </c>
      <c r="B361" s="750" t="s">
        <v>142</v>
      </c>
      <c r="C361" s="750" t="s">
        <v>5101</v>
      </c>
      <c r="D361" s="31" t="s">
        <v>30</v>
      </c>
      <c r="E361" s="375" t="s">
        <v>3</v>
      </c>
      <c r="F361" s="769">
        <v>800</v>
      </c>
      <c r="G361" s="770">
        <v>750</v>
      </c>
      <c r="H361" s="770"/>
      <c r="I361" s="14" t="s">
        <v>5001</v>
      </c>
    </row>
    <row r="362" spans="1:9" s="365" customFormat="1" x14ac:dyDescent="0.2">
      <c r="A362" s="786">
        <v>339</v>
      </c>
      <c r="B362" s="750" t="s">
        <v>5281</v>
      </c>
      <c r="C362" s="750" t="s">
        <v>5103</v>
      </c>
      <c r="D362" s="31" t="s">
        <v>30</v>
      </c>
      <c r="E362" s="375" t="s">
        <v>3</v>
      </c>
      <c r="F362" s="769">
        <v>609</v>
      </c>
      <c r="G362" s="770">
        <v>2131</v>
      </c>
      <c r="H362" s="770"/>
      <c r="I362" s="14" t="s">
        <v>5030</v>
      </c>
    </row>
    <row r="363" spans="1:9" s="365" customFormat="1" ht="31.5" x14ac:dyDescent="0.2">
      <c r="A363" s="786">
        <v>340</v>
      </c>
      <c r="B363" s="750" t="s">
        <v>5104</v>
      </c>
      <c r="C363" s="750" t="s">
        <v>5105</v>
      </c>
      <c r="D363" s="31" t="s">
        <v>30</v>
      </c>
      <c r="E363" s="375" t="s">
        <v>7</v>
      </c>
      <c r="F363" s="769">
        <v>183</v>
      </c>
      <c r="G363" s="770">
        <v>1845</v>
      </c>
      <c r="H363" s="770"/>
      <c r="I363" s="14" t="s">
        <v>6577</v>
      </c>
    </row>
    <row r="364" spans="1:9" s="365" customFormat="1" x14ac:dyDescent="0.2">
      <c r="A364" s="786">
        <v>341</v>
      </c>
      <c r="B364" s="750" t="s">
        <v>5107</v>
      </c>
      <c r="C364" s="750" t="s">
        <v>5106</v>
      </c>
      <c r="D364" s="31" t="s">
        <v>30</v>
      </c>
      <c r="E364" s="375" t="s">
        <v>3</v>
      </c>
      <c r="F364" s="769">
        <v>474</v>
      </c>
      <c r="G364" s="770">
        <v>1550</v>
      </c>
      <c r="H364" s="770"/>
      <c r="I364" s="14" t="s">
        <v>5030</v>
      </c>
    </row>
    <row r="365" spans="1:9" s="365" customFormat="1" x14ac:dyDescent="0.2">
      <c r="A365" s="786">
        <v>342</v>
      </c>
      <c r="B365" s="750" t="s">
        <v>5283</v>
      </c>
      <c r="C365" s="750" t="s">
        <v>4610</v>
      </c>
      <c r="D365" s="31" t="s">
        <v>30</v>
      </c>
      <c r="E365" s="375" t="s">
        <v>3</v>
      </c>
      <c r="F365" s="769">
        <v>2568</v>
      </c>
      <c r="G365" s="780">
        <v>500</v>
      </c>
      <c r="H365" s="770">
        <v>280</v>
      </c>
      <c r="I365" s="14" t="s">
        <v>5001</v>
      </c>
    </row>
    <row r="366" spans="1:9" s="365" customFormat="1" x14ac:dyDescent="0.2">
      <c r="A366" s="786">
        <v>343</v>
      </c>
      <c r="B366" s="750" t="s">
        <v>6167</v>
      </c>
      <c r="C366" s="750" t="s">
        <v>5089</v>
      </c>
      <c r="D366" s="31" t="s">
        <v>30</v>
      </c>
      <c r="E366" s="375" t="s">
        <v>3</v>
      </c>
      <c r="F366" s="784">
        <v>2000</v>
      </c>
      <c r="G366" s="770">
        <v>1400</v>
      </c>
      <c r="H366" s="770">
        <v>1400</v>
      </c>
      <c r="I366" s="14"/>
    </row>
    <row r="367" spans="1:9" s="365" customFormat="1" ht="31.5" x14ac:dyDescent="0.2">
      <c r="A367" s="786">
        <v>344</v>
      </c>
      <c r="B367" s="750" t="s">
        <v>6168</v>
      </c>
      <c r="C367" s="750" t="s">
        <v>4988</v>
      </c>
      <c r="D367" s="31" t="s">
        <v>30</v>
      </c>
      <c r="E367" s="375" t="s">
        <v>3</v>
      </c>
      <c r="F367" s="784">
        <v>289.39999999999998</v>
      </c>
      <c r="G367" s="780">
        <v>4200</v>
      </c>
      <c r="H367" s="770"/>
      <c r="I367" s="14" t="s">
        <v>5030</v>
      </c>
    </row>
    <row r="368" spans="1:9" s="365" customFormat="1" x14ac:dyDescent="0.2">
      <c r="A368" s="786">
        <v>345</v>
      </c>
      <c r="B368" s="750" t="s">
        <v>6169</v>
      </c>
      <c r="C368" s="750" t="s">
        <v>4988</v>
      </c>
      <c r="D368" s="31" t="s">
        <v>30</v>
      </c>
      <c r="E368" s="375" t="s">
        <v>3</v>
      </c>
      <c r="F368" s="784">
        <v>220</v>
      </c>
      <c r="G368" s="780">
        <v>2335</v>
      </c>
      <c r="H368" s="770"/>
      <c r="I368" s="14" t="s">
        <v>5030</v>
      </c>
    </row>
    <row r="369" spans="1:9" s="365" customFormat="1" x14ac:dyDescent="0.2">
      <c r="A369" s="786">
        <v>346</v>
      </c>
      <c r="B369" s="750" t="s">
        <v>6170</v>
      </c>
      <c r="C369" s="750" t="s">
        <v>5096</v>
      </c>
      <c r="D369" s="31" t="s">
        <v>30</v>
      </c>
      <c r="E369" s="375" t="s">
        <v>7</v>
      </c>
      <c r="F369" s="784">
        <v>359</v>
      </c>
      <c r="G369" s="780">
        <v>2200</v>
      </c>
      <c r="H369" s="770"/>
      <c r="I369" s="14" t="s">
        <v>5275</v>
      </c>
    </row>
    <row r="370" spans="1:9" x14ac:dyDescent="0.2">
      <c r="A370" s="367" t="s">
        <v>267</v>
      </c>
      <c r="B370" s="22" t="s">
        <v>4444</v>
      </c>
      <c r="C370" s="22"/>
      <c r="D370" s="22"/>
      <c r="E370" s="21"/>
      <c r="F370" s="739">
        <f>SUM(F371:F403)</f>
        <v>21363.200000000004</v>
      </c>
      <c r="G370" s="730">
        <f>SUM(G371:G403)</f>
        <v>69354</v>
      </c>
      <c r="H370" s="730">
        <f>SUM(H371:H403)</f>
        <v>410</v>
      </c>
      <c r="I370" s="20"/>
    </row>
    <row r="371" spans="1:9" s="365" customFormat="1" x14ac:dyDescent="0.2">
      <c r="A371" s="788">
        <v>347</v>
      </c>
      <c r="B371" s="789" t="s">
        <v>4443</v>
      </c>
      <c r="C371" s="789" t="s">
        <v>900</v>
      </c>
      <c r="D371" s="766" t="s">
        <v>30</v>
      </c>
      <c r="E371" s="790" t="s">
        <v>3</v>
      </c>
      <c r="F371" s="791">
        <v>1883</v>
      </c>
      <c r="G371" s="792">
        <v>5000</v>
      </c>
      <c r="H371" s="792">
        <v>200</v>
      </c>
      <c r="I371" s="767" t="s">
        <v>5030</v>
      </c>
    </row>
    <row r="372" spans="1:9" s="365" customFormat="1" x14ac:dyDescent="0.2">
      <c r="A372" s="788">
        <v>348</v>
      </c>
      <c r="B372" s="789" t="s">
        <v>4445</v>
      </c>
      <c r="C372" s="789" t="s">
        <v>900</v>
      </c>
      <c r="D372" s="766" t="s">
        <v>30</v>
      </c>
      <c r="E372" s="790" t="s">
        <v>3</v>
      </c>
      <c r="F372" s="791">
        <v>1883</v>
      </c>
      <c r="G372" s="792">
        <v>150</v>
      </c>
      <c r="H372" s="792">
        <v>150</v>
      </c>
      <c r="I372" s="767" t="s">
        <v>5030</v>
      </c>
    </row>
    <row r="373" spans="1:9" s="365" customFormat="1" x14ac:dyDescent="0.2">
      <c r="A373" s="788">
        <v>349</v>
      </c>
      <c r="B373" s="789" t="s">
        <v>4446</v>
      </c>
      <c r="C373" s="789" t="s">
        <v>900</v>
      </c>
      <c r="D373" s="766" t="s">
        <v>30</v>
      </c>
      <c r="E373" s="790" t="s">
        <v>7</v>
      </c>
      <c r="F373" s="791">
        <v>146</v>
      </c>
      <c r="G373" s="793">
        <v>2860</v>
      </c>
      <c r="H373" s="792"/>
      <c r="I373" s="767" t="s">
        <v>5030</v>
      </c>
    </row>
    <row r="374" spans="1:9" s="365" customFormat="1" ht="31.5" x14ac:dyDescent="0.2">
      <c r="A374" s="788">
        <v>350</v>
      </c>
      <c r="B374" s="789" t="s">
        <v>4447</v>
      </c>
      <c r="C374" s="789" t="s">
        <v>900</v>
      </c>
      <c r="D374" s="766" t="s">
        <v>30</v>
      </c>
      <c r="E374" s="790" t="s">
        <v>7</v>
      </c>
      <c r="F374" s="791">
        <v>704.6</v>
      </c>
      <c r="G374" s="793">
        <v>3790</v>
      </c>
      <c r="H374" s="792"/>
      <c r="I374" s="767" t="s">
        <v>4443</v>
      </c>
    </row>
    <row r="375" spans="1:9" s="365" customFormat="1" ht="31.5" x14ac:dyDescent="0.2">
      <c r="A375" s="788">
        <v>351</v>
      </c>
      <c r="B375" s="789" t="s">
        <v>4448</v>
      </c>
      <c r="C375" s="789" t="s">
        <v>900</v>
      </c>
      <c r="D375" s="766" t="s">
        <v>30</v>
      </c>
      <c r="E375" s="790" t="s">
        <v>7</v>
      </c>
      <c r="F375" s="791">
        <v>399.6</v>
      </c>
      <c r="G375" s="793">
        <v>3830</v>
      </c>
      <c r="H375" s="792"/>
      <c r="I375" s="767" t="s">
        <v>4443</v>
      </c>
    </row>
    <row r="376" spans="1:9" s="365" customFormat="1" ht="31.5" x14ac:dyDescent="0.2">
      <c r="A376" s="788">
        <v>352</v>
      </c>
      <c r="B376" s="789" t="s">
        <v>6965</v>
      </c>
      <c r="C376" s="789" t="s">
        <v>5109</v>
      </c>
      <c r="D376" s="766" t="s">
        <v>30</v>
      </c>
      <c r="E376" s="790" t="s">
        <v>7</v>
      </c>
      <c r="F376" s="791">
        <v>26</v>
      </c>
      <c r="G376" s="793">
        <v>750</v>
      </c>
      <c r="H376" s="792"/>
      <c r="I376" s="767" t="s">
        <v>4443</v>
      </c>
    </row>
    <row r="377" spans="1:9" s="365" customFormat="1" ht="31.5" x14ac:dyDescent="0.2">
      <c r="A377" s="788">
        <v>353</v>
      </c>
      <c r="B377" s="789" t="s">
        <v>4450</v>
      </c>
      <c r="C377" s="789" t="s">
        <v>900</v>
      </c>
      <c r="D377" s="766" t="s">
        <v>30</v>
      </c>
      <c r="E377" s="790" t="s">
        <v>7</v>
      </c>
      <c r="F377" s="791">
        <v>10</v>
      </c>
      <c r="G377" s="792">
        <v>500</v>
      </c>
      <c r="H377" s="792"/>
      <c r="I377" s="767" t="s">
        <v>4443</v>
      </c>
    </row>
    <row r="378" spans="1:9" s="365" customFormat="1" ht="31.5" x14ac:dyDescent="0.2">
      <c r="A378" s="788">
        <v>354</v>
      </c>
      <c r="B378" s="789" t="s">
        <v>4449</v>
      </c>
      <c r="C378" s="789" t="s">
        <v>5110</v>
      </c>
      <c r="D378" s="766" t="s">
        <v>30</v>
      </c>
      <c r="E378" s="790" t="s">
        <v>7</v>
      </c>
      <c r="F378" s="791">
        <v>213.6</v>
      </c>
      <c r="G378" s="792">
        <v>2430</v>
      </c>
      <c r="H378" s="792"/>
      <c r="I378" s="767" t="s">
        <v>4443</v>
      </c>
    </row>
    <row r="379" spans="1:9" s="365" customFormat="1" x14ac:dyDescent="0.2">
      <c r="A379" s="788">
        <v>355</v>
      </c>
      <c r="B379" s="789" t="s">
        <v>4451</v>
      </c>
      <c r="C379" s="789" t="s">
        <v>900</v>
      </c>
      <c r="D379" s="766" t="s">
        <v>30</v>
      </c>
      <c r="E379" s="790" t="s">
        <v>3</v>
      </c>
      <c r="F379" s="791">
        <v>1081</v>
      </c>
      <c r="G379" s="792">
        <v>8140</v>
      </c>
      <c r="H379" s="792"/>
      <c r="I379" s="767" t="s">
        <v>5033</v>
      </c>
    </row>
    <row r="380" spans="1:9" s="365" customFormat="1" x14ac:dyDescent="0.2">
      <c r="A380" s="788">
        <v>356</v>
      </c>
      <c r="B380" s="789" t="s">
        <v>4452</v>
      </c>
      <c r="C380" s="789" t="s">
        <v>5111</v>
      </c>
      <c r="D380" s="766" t="s">
        <v>30</v>
      </c>
      <c r="E380" s="790" t="s">
        <v>7</v>
      </c>
      <c r="F380" s="791">
        <v>120.5</v>
      </c>
      <c r="G380" s="792">
        <v>2050</v>
      </c>
      <c r="H380" s="792"/>
      <c r="I380" s="767" t="s">
        <v>5033</v>
      </c>
    </row>
    <row r="381" spans="1:9" s="365" customFormat="1" x14ac:dyDescent="0.2">
      <c r="A381" s="788">
        <v>357</v>
      </c>
      <c r="B381" s="789" t="s">
        <v>4453</v>
      </c>
      <c r="C381" s="789" t="s">
        <v>4607</v>
      </c>
      <c r="D381" s="766" t="s">
        <v>30</v>
      </c>
      <c r="E381" s="790" t="s">
        <v>7</v>
      </c>
      <c r="F381" s="791">
        <v>260</v>
      </c>
      <c r="G381" s="792">
        <v>1370</v>
      </c>
      <c r="H381" s="792"/>
      <c r="I381" s="767" t="s">
        <v>5033</v>
      </c>
    </row>
    <row r="382" spans="1:9" s="365" customFormat="1" x14ac:dyDescent="0.2">
      <c r="A382" s="788">
        <v>358</v>
      </c>
      <c r="B382" s="789" t="s">
        <v>4454</v>
      </c>
      <c r="C382" s="789" t="s">
        <v>900</v>
      </c>
      <c r="D382" s="766" t="s">
        <v>30</v>
      </c>
      <c r="E382" s="790" t="s">
        <v>7</v>
      </c>
      <c r="F382" s="791">
        <v>260</v>
      </c>
      <c r="G382" s="792">
        <v>80</v>
      </c>
      <c r="H382" s="792"/>
      <c r="I382" s="767" t="s">
        <v>5033</v>
      </c>
    </row>
    <row r="383" spans="1:9" s="365" customFormat="1" x14ac:dyDescent="0.2">
      <c r="A383" s="788">
        <v>359</v>
      </c>
      <c r="B383" s="789" t="s">
        <v>4455</v>
      </c>
      <c r="C383" s="789" t="s">
        <v>900</v>
      </c>
      <c r="D383" s="766" t="s">
        <v>30</v>
      </c>
      <c r="E383" s="790" t="s">
        <v>3</v>
      </c>
      <c r="F383" s="791">
        <v>1956</v>
      </c>
      <c r="G383" s="792">
        <v>780</v>
      </c>
      <c r="H383" s="792"/>
      <c r="I383" s="767" t="s">
        <v>5030</v>
      </c>
    </row>
    <row r="384" spans="1:9" s="365" customFormat="1" x14ac:dyDescent="0.2">
      <c r="A384" s="788">
        <v>360</v>
      </c>
      <c r="B384" s="789" t="s">
        <v>4456</v>
      </c>
      <c r="C384" s="789" t="s">
        <v>900</v>
      </c>
      <c r="D384" s="766" t="s">
        <v>30</v>
      </c>
      <c r="E384" s="790" t="s">
        <v>7</v>
      </c>
      <c r="F384" s="791">
        <v>398</v>
      </c>
      <c r="G384" s="792">
        <v>2300</v>
      </c>
      <c r="H384" s="792"/>
      <c r="I384" s="767" t="s">
        <v>5030</v>
      </c>
    </row>
    <row r="385" spans="1:9" s="365" customFormat="1" x14ac:dyDescent="0.2">
      <c r="A385" s="788">
        <v>361</v>
      </c>
      <c r="B385" s="789" t="s">
        <v>4457</v>
      </c>
      <c r="C385" s="789" t="s">
        <v>900</v>
      </c>
      <c r="D385" s="766" t="s">
        <v>30</v>
      </c>
      <c r="E385" s="790" t="s">
        <v>7</v>
      </c>
      <c r="F385" s="791">
        <v>1217</v>
      </c>
      <c r="G385" s="792">
        <v>4600</v>
      </c>
      <c r="H385" s="792"/>
      <c r="I385" s="767" t="s">
        <v>5030</v>
      </c>
    </row>
    <row r="386" spans="1:9" s="365" customFormat="1" x14ac:dyDescent="0.2">
      <c r="A386" s="788">
        <v>362</v>
      </c>
      <c r="B386" s="789" t="s">
        <v>4458</v>
      </c>
      <c r="C386" s="789" t="s">
        <v>900</v>
      </c>
      <c r="D386" s="766" t="s">
        <v>30</v>
      </c>
      <c r="E386" s="790" t="s">
        <v>7</v>
      </c>
      <c r="F386" s="791">
        <v>344</v>
      </c>
      <c r="G386" s="792">
        <v>3600</v>
      </c>
      <c r="H386" s="792"/>
      <c r="I386" s="767" t="s">
        <v>5030</v>
      </c>
    </row>
    <row r="387" spans="1:9" s="365" customFormat="1" x14ac:dyDescent="0.2">
      <c r="A387" s="788">
        <v>363</v>
      </c>
      <c r="B387" s="789" t="s">
        <v>4459</v>
      </c>
      <c r="C387" s="789" t="s">
        <v>900</v>
      </c>
      <c r="D387" s="766" t="s">
        <v>30</v>
      </c>
      <c r="E387" s="790" t="s">
        <v>3</v>
      </c>
      <c r="F387" s="791">
        <v>1956</v>
      </c>
      <c r="G387" s="792">
        <v>710</v>
      </c>
      <c r="H387" s="792"/>
      <c r="I387" s="767" t="s">
        <v>5030</v>
      </c>
    </row>
    <row r="388" spans="1:9" s="365" customFormat="1" x14ac:dyDescent="0.2">
      <c r="A388" s="788">
        <v>364</v>
      </c>
      <c r="B388" s="789" t="s">
        <v>6578</v>
      </c>
      <c r="C388" s="789" t="s">
        <v>900</v>
      </c>
      <c r="D388" s="766" t="s">
        <v>30</v>
      </c>
      <c r="E388" s="790" t="s">
        <v>7</v>
      </c>
      <c r="F388" s="791">
        <v>433</v>
      </c>
      <c r="G388" s="792">
        <v>2680</v>
      </c>
      <c r="H388" s="792"/>
      <c r="I388" s="767" t="s">
        <v>5030</v>
      </c>
    </row>
    <row r="389" spans="1:9" s="365" customFormat="1" ht="31.5" x14ac:dyDescent="0.2">
      <c r="A389" s="788">
        <v>365</v>
      </c>
      <c r="B389" s="789" t="s">
        <v>5634</v>
      </c>
      <c r="C389" s="789" t="s">
        <v>160</v>
      </c>
      <c r="D389" s="794" t="s">
        <v>30</v>
      </c>
      <c r="E389" s="375" t="s">
        <v>3</v>
      </c>
      <c r="F389" s="791">
        <v>209</v>
      </c>
      <c r="G389" s="793">
        <v>1900</v>
      </c>
      <c r="H389" s="795"/>
      <c r="I389" s="796" t="s">
        <v>5030</v>
      </c>
    </row>
    <row r="390" spans="1:9" s="365" customFormat="1" x14ac:dyDescent="0.2">
      <c r="A390" s="788">
        <v>366</v>
      </c>
      <c r="B390" s="750" t="s">
        <v>6182</v>
      </c>
      <c r="C390" s="789" t="s">
        <v>900</v>
      </c>
      <c r="D390" s="766" t="s">
        <v>30</v>
      </c>
      <c r="E390" s="790" t="s">
        <v>7</v>
      </c>
      <c r="F390" s="791">
        <v>309</v>
      </c>
      <c r="G390" s="793">
        <v>2700</v>
      </c>
      <c r="H390" s="792"/>
      <c r="I390" s="767" t="s">
        <v>5030</v>
      </c>
    </row>
    <row r="391" spans="1:9" s="365" customFormat="1" x14ac:dyDescent="0.2">
      <c r="A391" s="788">
        <v>367</v>
      </c>
      <c r="B391" s="789" t="s">
        <v>162</v>
      </c>
      <c r="C391" s="789" t="s">
        <v>5114</v>
      </c>
      <c r="D391" s="766" t="s">
        <v>30</v>
      </c>
      <c r="E391" s="790" t="s">
        <v>7</v>
      </c>
      <c r="F391" s="791">
        <v>589</v>
      </c>
      <c r="G391" s="793">
        <v>3600</v>
      </c>
      <c r="H391" s="792"/>
      <c r="I391" s="767" t="s">
        <v>5284</v>
      </c>
    </row>
    <row r="392" spans="1:9" s="365" customFormat="1" ht="31.5" x14ac:dyDescent="0.2">
      <c r="A392" s="788">
        <v>368</v>
      </c>
      <c r="B392" s="789" t="s">
        <v>163</v>
      </c>
      <c r="C392" s="789" t="s">
        <v>5115</v>
      </c>
      <c r="D392" s="766" t="s">
        <v>30</v>
      </c>
      <c r="E392" s="790" t="s">
        <v>7</v>
      </c>
      <c r="F392" s="945">
        <v>600</v>
      </c>
      <c r="G392" s="793">
        <v>865</v>
      </c>
      <c r="H392" s="792"/>
      <c r="I392" s="767" t="s">
        <v>5285</v>
      </c>
    </row>
    <row r="393" spans="1:9" s="365" customFormat="1" x14ac:dyDescent="0.2">
      <c r="A393" s="788">
        <v>369</v>
      </c>
      <c r="B393" s="789" t="s">
        <v>5117</v>
      </c>
      <c r="C393" s="789" t="s">
        <v>5116</v>
      </c>
      <c r="D393" s="766" t="s">
        <v>30</v>
      </c>
      <c r="E393" s="790" t="s">
        <v>7</v>
      </c>
      <c r="F393" s="791">
        <v>182</v>
      </c>
      <c r="G393" s="793">
        <v>2226</v>
      </c>
      <c r="H393" s="792"/>
      <c r="I393" s="767" t="s">
        <v>5033</v>
      </c>
    </row>
    <row r="394" spans="1:9" s="365" customFormat="1" x14ac:dyDescent="0.2">
      <c r="A394" s="788">
        <v>370</v>
      </c>
      <c r="B394" s="789" t="s">
        <v>5118</v>
      </c>
      <c r="C394" s="789" t="s">
        <v>199</v>
      </c>
      <c r="D394" s="766" t="s">
        <v>30</v>
      </c>
      <c r="E394" s="790" t="s">
        <v>7</v>
      </c>
      <c r="F394" s="791">
        <v>428</v>
      </c>
      <c r="G394" s="793">
        <v>2160</v>
      </c>
      <c r="H394" s="792"/>
      <c r="I394" s="767" t="s">
        <v>5033</v>
      </c>
    </row>
    <row r="395" spans="1:9" s="365" customFormat="1" x14ac:dyDescent="0.2">
      <c r="A395" s="788">
        <v>371</v>
      </c>
      <c r="B395" s="789" t="s">
        <v>4462</v>
      </c>
      <c r="C395" s="789" t="s">
        <v>4463</v>
      </c>
      <c r="D395" s="766" t="s">
        <v>30</v>
      </c>
      <c r="E395" s="790" t="s">
        <v>7</v>
      </c>
      <c r="F395" s="791">
        <v>309</v>
      </c>
      <c r="G395" s="793">
        <v>3100</v>
      </c>
      <c r="H395" s="792"/>
      <c r="I395" s="14" t="s">
        <v>4461</v>
      </c>
    </row>
    <row r="396" spans="1:9" s="365" customFormat="1" x14ac:dyDescent="0.2">
      <c r="A396" s="788">
        <v>372</v>
      </c>
      <c r="B396" s="789" t="s">
        <v>5119</v>
      </c>
      <c r="C396" s="789" t="s">
        <v>199</v>
      </c>
      <c r="D396" s="766" t="s">
        <v>30</v>
      </c>
      <c r="E396" s="375" t="s">
        <v>7</v>
      </c>
      <c r="F396" s="791">
        <v>265</v>
      </c>
      <c r="G396" s="792">
        <v>1980</v>
      </c>
      <c r="H396" s="792"/>
      <c r="I396" s="767" t="s">
        <v>5033</v>
      </c>
    </row>
    <row r="397" spans="1:9" s="365" customFormat="1" ht="31.5" x14ac:dyDescent="0.2">
      <c r="A397" s="788">
        <v>373</v>
      </c>
      <c r="B397" s="789" t="s">
        <v>5120</v>
      </c>
      <c r="C397" s="789" t="s">
        <v>5121</v>
      </c>
      <c r="D397" s="766" t="s">
        <v>30</v>
      </c>
      <c r="E397" s="790" t="s">
        <v>7</v>
      </c>
      <c r="F397" s="791">
        <v>374</v>
      </c>
      <c r="G397" s="792">
        <v>1200</v>
      </c>
      <c r="H397" s="792"/>
      <c r="I397" s="767" t="s">
        <v>5030</v>
      </c>
    </row>
    <row r="398" spans="1:9" s="365" customFormat="1" x14ac:dyDescent="0.2">
      <c r="A398" s="788">
        <v>374</v>
      </c>
      <c r="B398" s="750" t="s">
        <v>6171</v>
      </c>
      <c r="C398" s="750" t="s">
        <v>4807</v>
      </c>
      <c r="D398" s="31" t="s">
        <v>30</v>
      </c>
      <c r="E398" s="375" t="s">
        <v>7</v>
      </c>
      <c r="F398" s="946">
        <v>150</v>
      </c>
      <c r="G398" s="793">
        <v>1950</v>
      </c>
      <c r="H398" s="797"/>
      <c r="I398" s="14" t="s">
        <v>4461</v>
      </c>
    </row>
    <row r="399" spans="1:9" s="365" customFormat="1" ht="31.5" x14ac:dyDescent="0.2">
      <c r="A399" s="788">
        <v>375</v>
      </c>
      <c r="B399" s="14" t="s">
        <v>6172</v>
      </c>
      <c r="C399" s="77" t="s">
        <v>5334</v>
      </c>
      <c r="D399" s="31" t="s">
        <v>30</v>
      </c>
      <c r="E399" s="31" t="s">
        <v>3</v>
      </c>
      <c r="F399" s="773">
        <v>1955</v>
      </c>
      <c r="G399" s="797">
        <v>121</v>
      </c>
      <c r="H399" s="797">
        <v>15</v>
      </c>
      <c r="I399" s="14" t="s">
        <v>5030</v>
      </c>
    </row>
    <row r="400" spans="1:9" s="365" customFormat="1" ht="31.5" x14ac:dyDescent="0.2">
      <c r="A400" s="788">
        <v>376</v>
      </c>
      <c r="B400" s="14" t="s">
        <v>6173</v>
      </c>
      <c r="C400" s="77" t="s">
        <v>5198</v>
      </c>
      <c r="D400" s="31" t="s">
        <v>30</v>
      </c>
      <c r="E400" s="31" t="s">
        <v>3</v>
      </c>
      <c r="F400" s="773">
        <v>1883</v>
      </c>
      <c r="G400" s="797">
        <v>177</v>
      </c>
      <c r="H400" s="797">
        <v>15</v>
      </c>
      <c r="I400" s="14" t="s">
        <v>5030</v>
      </c>
    </row>
    <row r="401" spans="1:9" s="365" customFormat="1" ht="31.5" x14ac:dyDescent="0.2">
      <c r="A401" s="788">
        <v>377</v>
      </c>
      <c r="B401" s="14" t="s">
        <v>6174</v>
      </c>
      <c r="C401" s="77" t="s">
        <v>5112</v>
      </c>
      <c r="D401" s="31" t="s">
        <v>30</v>
      </c>
      <c r="E401" s="31" t="s">
        <v>3</v>
      </c>
      <c r="F401" s="773">
        <v>314.2</v>
      </c>
      <c r="G401" s="797">
        <v>25</v>
      </c>
      <c r="H401" s="797">
        <v>15</v>
      </c>
      <c r="I401" s="14" t="s">
        <v>5030</v>
      </c>
    </row>
    <row r="402" spans="1:9" s="365" customFormat="1" ht="31.5" x14ac:dyDescent="0.2">
      <c r="A402" s="788">
        <v>378</v>
      </c>
      <c r="B402" s="14" t="s">
        <v>6175</v>
      </c>
      <c r="C402" s="77" t="s">
        <v>5112</v>
      </c>
      <c r="D402" s="31" t="s">
        <v>30</v>
      </c>
      <c r="E402" s="31" t="s">
        <v>3</v>
      </c>
      <c r="F402" s="773">
        <v>433.4</v>
      </c>
      <c r="G402" s="797">
        <v>70</v>
      </c>
      <c r="H402" s="797">
        <v>15</v>
      </c>
      <c r="I402" s="14" t="s">
        <v>5030</v>
      </c>
    </row>
    <row r="403" spans="1:9" s="365" customFormat="1" x14ac:dyDescent="0.2">
      <c r="A403" s="788">
        <v>379</v>
      </c>
      <c r="B403" s="14" t="s">
        <v>6176</v>
      </c>
      <c r="C403" s="14" t="s">
        <v>900</v>
      </c>
      <c r="D403" s="31" t="s">
        <v>30</v>
      </c>
      <c r="E403" s="31" t="s">
        <v>7</v>
      </c>
      <c r="F403" s="798">
        <v>71.3</v>
      </c>
      <c r="G403" s="797">
        <v>1660</v>
      </c>
      <c r="H403" s="797"/>
      <c r="I403" s="14" t="s">
        <v>5030</v>
      </c>
    </row>
  </sheetData>
  <mergeCells count="10">
    <mergeCell ref="G4:H4"/>
    <mergeCell ref="I4:I5"/>
    <mergeCell ref="A4:A5"/>
    <mergeCell ref="A1:I1"/>
    <mergeCell ref="A2:I2"/>
    <mergeCell ref="B4:B5"/>
    <mergeCell ref="C4:C5"/>
    <mergeCell ref="D4:D5"/>
    <mergeCell ref="E4:E5"/>
    <mergeCell ref="F4:F5"/>
  </mergeCells>
  <printOptions horizontalCentered="1"/>
  <pageMargins left="0.2" right="0.2" top="0.75" bottom="0.25" header="0.3" footer="0.3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J231"/>
  <sheetViews>
    <sheetView topLeftCell="A13" zoomScaleNormal="100" workbookViewId="0">
      <selection activeCell="F24" sqref="F24"/>
    </sheetView>
  </sheetViews>
  <sheetFormatPr defaultRowHeight="15" x14ac:dyDescent="0.25"/>
  <cols>
    <col min="1" max="1" width="4.140625" style="1" customWidth="1"/>
    <col min="2" max="2" width="34" style="4" customWidth="1"/>
    <col min="3" max="3" width="23.7109375" style="4" bestFit="1" customWidth="1"/>
    <col min="4" max="4" width="7.28515625" style="106" bestFit="1" customWidth="1"/>
    <col min="5" max="5" width="5.7109375" style="1" bestFit="1" customWidth="1"/>
    <col min="6" max="6" width="12.85546875" style="5" customWidth="1"/>
    <col min="7" max="8" width="12.42578125" style="102" bestFit="1" customWidth="1"/>
    <col min="9" max="9" width="24.140625" style="4" customWidth="1"/>
    <col min="10" max="10" width="26.42578125" style="1" hidden="1" customWidth="1"/>
    <col min="11" max="16384" width="9.140625" style="1"/>
  </cols>
  <sheetData>
    <row r="1" spans="1:10" ht="28.5" customHeight="1" x14ac:dyDescent="0.25">
      <c r="A1" s="1073" t="s">
        <v>6210</v>
      </c>
      <c r="B1" s="1073"/>
      <c r="C1" s="1073"/>
      <c r="D1" s="1073"/>
      <c r="E1" s="1073"/>
      <c r="F1" s="1073"/>
      <c r="G1" s="1073"/>
      <c r="H1" s="1073"/>
      <c r="I1" s="1073"/>
      <c r="J1" s="1073"/>
    </row>
    <row r="2" spans="1:10" ht="17.25" customHeight="1" x14ac:dyDescent="0.25">
      <c r="A2" s="1074" t="s">
        <v>7515</v>
      </c>
      <c r="B2" s="1074"/>
      <c r="C2" s="1074"/>
      <c r="D2" s="1074"/>
      <c r="E2" s="1074"/>
      <c r="F2" s="1074"/>
      <c r="G2" s="1074"/>
      <c r="H2" s="1074"/>
      <c r="I2" s="1074"/>
      <c r="J2" s="1074"/>
    </row>
    <row r="3" spans="1:10" ht="9.75" customHeight="1" x14ac:dyDescent="0.25">
      <c r="A3" s="284"/>
      <c r="B3" s="284"/>
      <c r="C3" s="284"/>
      <c r="D3" s="284"/>
      <c r="E3" s="284"/>
      <c r="F3" s="633"/>
      <c r="G3" s="654"/>
      <c r="H3" s="654"/>
      <c r="I3" s="284"/>
      <c r="J3" s="284"/>
    </row>
    <row r="4" spans="1:10" ht="15.75" customHeight="1" x14ac:dyDescent="0.25">
      <c r="A4" s="1163" t="s">
        <v>0</v>
      </c>
      <c r="B4" s="1163" t="s">
        <v>1</v>
      </c>
      <c r="C4" s="1163" t="s">
        <v>5286</v>
      </c>
      <c r="D4" s="1163" t="s">
        <v>5357</v>
      </c>
      <c r="E4" s="1163" t="s">
        <v>4708</v>
      </c>
      <c r="F4" s="1164" t="s">
        <v>5440</v>
      </c>
      <c r="G4" s="1163" t="s">
        <v>5000</v>
      </c>
      <c r="H4" s="1163"/>
      <c r="I4" s="1163" t="s">
        <v>6977</v>
      </c>
      <c r="J4" s="1163" t="s">
        <v>6303</v>
      </c>
    </row>
    <row r="5" spans="1:10" ht="15.75" x14ac:dyDescent="0.25">
      <c r="A5" s="1163"/>
      <c r="B5" s="1163"/>
      <c r="C5" s="1163"/>
      <c r="D5" s="1163"/>
      <c r="E5" s="1163"/>
      <c r="F5" s="1164"/>
      <c r="G5" s="655" t="s">
        <v>899</v>
      </c>
      <c r="H5" s="655" t="s">
        <v>5035</v>
      </c>
      <c r="I5" s="1163"/>
      <c r="J5" s="1163"/>
    </row>
    <row r="6" spans="1:10" ht="15.75" x14ac:dyDescent="0.25">
      <c r="A6" s="145" t="s">
        <v>5292</v>
      </c>
      <c r="B6" s="145" t="s">
        <v>5293</v>
      </c>
      <c r="C6" s="145" t="s">
        <v>5294</v>
      </c>
      <c r="D6" s="145" t="s">
        <v>5295</v>
      </c>
      <c r="E6" s="145" t="s">
        <v>5296</v>
      </c>
      <c r="F6" s="145" t="s">
        <v>5297</v>
      </c>
      <c r="G6" s="656" t="s">
        <v>5298</v>
      </c>
      <c r="H6" s="656" t="s">
        <v>5299</v>
      </c>
      <c r="I6" s="145" t="s">
        <v>5300</v>
      </c>
      <c r="J6" s="145" t="s">
        <v>5301</v>
      </c>
    </row>
    <row r="7" spans="1:10" ht="15.75" x14ac:dyDescent="0.25">
      <c r="A7" s="734" t="s">
        <v>2</v>
      </c>
      <c r="B7" s="732" t="s">
        <v>5439</v>
      </c>
      <c r="C7" s="732"/>
      <c r="D7" s="734"/>
      <c r="E7" s="734"/>
      <c r="F7" s="740">
        <f>+F8+F12+F14</f>
        <v>47076.74</v>
      </c>
      <c r="G7" s="736">
        <f>+G8+G12+G14</f>
        <v>323718</v>
      </c>
      <c r="H7" s="736">
        <f>+H8+H12+H14</f>
        <v>175486</v>
      </c>
      <c r="I7" s="732"/>
      <c r="J7" s="19"/>
    </row>
    <row r="8" spans="1:10" ht="36.75" customHeight="1" x14ac:dyDescent="0.25">
      <c r="A8" s="728" t="s">
        <v>3</v>
      </c>
      <c r="B8" s="727" t="s">
        <v>5441</v>
      </c>
      <c r="C8" s="727"/>
      <c r="D8" s="728"/>
      <c r="E8" s="728"/>
      <c r="F8" s="741">
        <f>SUM(F9:F11)</f>
        <v>19156</v>
      </c>
      <c r="G8" s="737">
        <f t="shared" ref="G8:H8" si="0">SUM(G9:G11)</f>
        <v>57430</v>
      </c>
      <c r="H8" s="737">
        <f t="shared" si="0"/>
        <v>5650</v>
      </c>
      <c r="I8" s="727"/>
      <c r="J8" s="19"/>
    </row>
    <row r="9" spans="1:10" ht="31.5" x14ac:dyDescent="0.25">
      <c r="A9" s="751">
        <v>1</v>
      </c>
      <c r="B9" s="752" t="s">
        <v>177</v>
      </c>
      <c r="C9" s="752" t="s">
        <v>5459</v>
      </c>
      <c r="D9" s="751" t="s">
        <v>59</v>
      </c>
      <c r="E9" s="751" t="s">
        <v>3</v>
      </c>
      <c r="F9" s="742">
        <v>6706</v>
      </c>
      <c r="G9" s="316">
        <v>36400</v>
      </c>
      <c r="H9" s="316">
        <v>0</v>
      </c>
      <c r="I9" s="752" t="s">
        <v>5587</v>
      </c>
      <c r="J9" s="61"/>
    </row>
    <row r="10" spans="1:10" ht="15.75" x14ac:dyDescent="0.25">
      <c r="A10" s="751">
        <v>2</v>
      </c>
      <c r="B10" s="752" t="s">
        <v>5594</v>
      </c>
      <c r="C10" s="752" t="s">
        <v>5456</v>
      </c>
      <c r="D10" s="751" t="s">
        <v>59</v>
      </c>
      <c r="E10" s="751" t="s">
        <v>3</v>
      </c>
      <c r="F10" s="742">
        <v>8130</v>
      </c>
      <c r="G10" s="316">
        <v>5650</v>
      </c>
      <c r="H10" s="316">
        <v>5650</v>
      </c>
      <c r="I10" s="752" t="s">
        <v>5586</v>
      </c>
      <c r="J10" s="61"/>
    </row>
    <row r="11" spans="1:10" ht="15.75" x14ac:dyDescent="0.25">
      <c r="A11" s="751">
        <v>3</v>
      </c>
      <c r="B11" s="752" t="s">
        <v>5445</v>
      </c>
      <c r="C11" s="752" t="s">
        <v>5457</v>
      </c>
      <c r="D11" s="751" t="s">
        <v>59</v>
      </c>
      <c r="E11" s="751" t="s">
        <v>3</v>
      </c>
      <c r="F11" s="742">
        <v>4320</v>
      </c>
      <c r="G11" s="316">
        <v>15380</v>
      </c>
      <c r="H11" s="316">
        <v>0</v>
      </c>
      <c r="I11" s="752" t="s">
        <v>5586</v>
      </c>
      <c r="J11" s="61"/>
    </row>
    <row r="12" spans="1:10" s="69" customFormat="1" ht="15.75" x14ac:dyDescent="0.2">
      <c r="A12" s="728" t="s">
        <v>7</v>
      </c>
      <c r="B12" s="727" t="s">
        <v>5444</v>
      </c>
      <c r="C12" s="727"/>
      <c r="D12" s="728"/>
      <c r="E12" s="728"/>
      <c r="F12" s="741">
        <f>F13</f>
        <v>948.6</v>
      </c>
      <c r="G12" s="737">
        <f t="shared" ref="G12:H12" si="1">G13</f>
        <v>10000</v>
      </c>
      <c r="H12" s="737">
        <f t="shared" si="1"/>
        <v>4570</v>
      </c>
      <c r="I12" s="727"/>
      <c r="J12" s="19"/>
    </row>
    <row r="13" spans="1:10" ht="31.5" x14ac:dyDescent="0.25">
      <c r="A13" s="751">
        <v>4</v>
      </c>
      <c r="B13" s="752" t="s">
        <v>5</v>
      </c>
      <c r="C13" s="752" t="s">
        <v>5458</v>
      </c>
      <c r="D13" s="751" t="s">
        <v>59</v>
      </c>
      <c r="E13" s="751" t="s">
        <v>3</v>
      </c>
      <c r="F13" s="742">
        <v>948.6</v>
      </c>
      <c r="G13" s="316">
        <v>10000</v>
      </c>
      <c r="H13" s="316">
        <v>4570</v>
      </c>
      <c r="I13" s="752" t="s">
        <v>5578</v>
      </c>
      <c r="J13" s="61"/>
    </row>
    <row r="14" spans="1:10" s="69" customFormat="1" ht="15.75" x14ac:dyDescent="0.2">
      <c r="A14" s="728" t="s">
        <v>51</v>
      </c>
      <c r="B14" s="727" t="s">
        <v>5442</v>
      </c>
      <c r="C14" s="727"/>
      <c r="D14" s="728"/>
      <c r="E14" s="728"/>
      <c r="F14" s="741">
        <f>F15+F70+F106+F143</f>
        <v>26972.14</v>
      </c>
      <c r="G14" s="737">
        <f>G15+G70+G106+G143</f>
        <v>256288</v>
      </c>
      <c r="H14" s="737">
        <f>H15+H70+H106+H143</f>
        <v>165266</v>
      </c>
      <c r="I14" s="727"/>
      <c r="J14" s="19"/>
    </row>
    <row r="15" spans="1:10" s="733" customFormat="1" ht="15.75" x14ac:dyDescent="0.2">
      <c r="A15" s="113" t="s">
        <v>267</v>
      </c>
      <c r="B15" s="20" t="s">
        <v>6981</v>
      </c>
      <c r="C15" s="20"/>
      <c r="D15" s="19"/>
      <c r="E15" s="19"/>
      <c r="F15" s="738">
        <f>SUM(F16:F68)</f>
        <v>11034.849999999999</v>
      </c>
      <c r="G15" s="146">
        <f>SUM(G16:G66)+560+500+800+300+1500</f>
        <v>93118</v>
      </c>
      <c r="H15" s="146">
        <f>SUM(H16:H66)+560+500+800+300+1500</f>
        <v>56183</v>
      </c>
      <c r="I15" s="20"/>
      <c r="J15" s="714"/>
    </row>
    <row r="16" spans="1:10" ht="31.5" x14ac:dyDescent="0.25">
      <c r="A16" s="751">
        <v>5</v>
      </c>
      <c r="B16" s="752" t="s">
        <v>5461</v>
      </c>
      <c r="C16" s="752" t="s">
        <v>873</v>
      </c>
      <c r="D16" s="751" t="s">
        <v>59</v>
      </c>
      <c r="E16" s="751" t="s">
        <v>3</v>
      </c>
      <c r="F16" s="742">
        <v>5600</v>
      </c>
      <c r="G16" s="316">
        <v>1200</v>
      </c>
      <c r="H16" s="316">
        <v>0</v>
      </c>
      <c r="I16" s="752" t="s">
        <v>5463</v>
      </c>
      <c r="J16" s="61"/>
    </row>
    <row r="17" spans="1:10" ht="31.5" x14ac:dyDescent="0.25">
      <c r="A17" s="751">
        <v>6</v>
      </c>
      <c r="B17" s="752" t="s">
        <v>5462</v>
      </c>
      <c r="C17" s="752" t="s">
        <v>5460</v>
      </c>
      <c r="D17" s="751" t="s">
        <v>59</v>
      </c>
      <c r="E17" s="751" t="s">
        <v>3</v>
      </c>
      <c r="F17" s="742">
        <v>403</v>
      </c>
      <c r="G17" s="316">
        <v>3100</v>
      </c>
      <c r="H17" s="316">
        <v>0</v>
      </c>
      <c r="I17" s="752" t="s">
        <v>5463</v>
      </c>
      <c r="J17" s="61"/>
    </row>
    <row r="18" spans="1:10" ht="15.75" x14ac:dyDescent="0.25">
      <c r="A18" s="751">
        <v>7</v>
      </c>
      <c r="B18" s="752" t="s">
        <v>5464</v>
      </c>
      <c r="C18" s="752" t="s">
        <v>5446</v>
      </c>
      <c r="D18" s="751" t="s">
        <v>59</v>
      </c>
      <c r="E18" s="751" t="s">
        <v>3</v>
      </c>
      <c r="F18" s="742">
        <v>91.7</v>
      </c>
      <c r="G18" s="316">
        <v>4850</v>
      </c>
      <c r="H18" s="316">
        <v>4850</v>
      </c>
      <c r="I18" s="752" t="s">
        <v>5977</v>
      </c>
      <c r="J18" s="61"/>
    </row>
    <row r="19" spans="1:10" ht="15.75" x14ac:dyDescent="0.25">
      <c r="A19" s="751">
        <v>8</v>
      </c>
      <c r="B19" s="752" t="s">
        <v>5467</v>
      </c>
      <c r="C19" s="752" t="s">
        <v>710</v>
      </c>
      <c r="D19" s="751" t="s">
        <v>59</v>
      </c>
      <c r="E19" s="751" t="s">
        <v>3</v>
      </c>
      <c r="F19" s="742">
        <v>158</v>
      </c>
      <c r="G19" s="316">
        <v>2000</v>
      </c>
      <c r="H19" s="316">
        <v>2000</v>
      </c>
      <c r="I19" s="752" t="s">
        <v>58</v>
      </c>
      <c r="J19" s="61"/>
    </row>
    <row r="20" spans="1:10" ht="15.75" x14ac:dyDescent="0.25">
      <c r="A20" s="751">
        <v>9</v>
      </c>
      <c r="B20" s="752" t="s">
        <v>4713</v>
      </c>
      <c r="C20" s="752" t="s">
        <v>5447</v>
      </c>
      <c r="D20" s="751" t="s">
        <v>59</v>
      </c>
      <c r="E20" s="751" t="s">
        <v>3</v>
      </c>
      <c r="F20" s="742">
        <v>151</v>
      </c>
      <c r="G20" s="316">
        <v>1200</v>
      </c>
      <c r="H20" s="316">
        <v>1200</v>
      </c>
      <c r="I20" s="752" t="s">
        <v>5448</v>
      </c>
      <c r="J20" s="61"/>
    </row>
    <row r="21" spans="1:10" ht="15.75" x14ac:dyDescent="0.25">
      <c r="A21" s="751">
        <v>10</v>
      </c>
      <c r="B21" s="752" t="s">
        <v>5465</v>
      </c>
      <c r="C21" s="752" t="s">
        <v>36</v>
      </c>
      <c r="D21" s="751" t="s">
        <v>59</v>
      </c>
      <c r="E21" s="751" t="s">
        <v>3</v>
      </c>
      <c r="F21" s="742">
        <v>50</v>
      </c>
      <c r="G21" s="316">
        <v>1500</v>
      </c>
      <c r="H21" s="316">
        <v>1500</v>
      </c>
      <c r="I21" s="752" t="s">
        <v>5449</v>
      </c>
      <c r="J21" s="61"/>
    </row>
    <row r="22" spans="1:10" ht="15.75" x14ac:dyDescent="0.25">
      <c r="A22" s="751">
        <v>11</v>
      </c>
      <c r="B22" s="752" t="s">
        <v>5466</v>
      </c>
      <c r="C22" s="752" t="s">
        <v>953</v>
      </c>
      <c r="D22" s="751" t="s">
        <v>59</v>
      </c>
      <c r="E22" s="751" t="s">
        <v>3</v>
      </c>
      <c r="F22" s="742">
        <v>192</v>
      </c>
      <c r="G22" s="316">
        <v>1000</v>
      </c>
      <c r="H22" s="316">
        <v>1000</v>
      </c>
      <c r="I22" s="752" t="s">
        <v>5449</v>
      </c>
      <c r="J22" s="61"/>
    </row>
    <row r="23" spans="1:10" s="1001" customFormat="1" ht="31.5" x14ac:dyDescent="0.25">
      <c r="A23" s="996"/>
      <c r="B23" s="997" t="s">
        <v>7606</v>
      </c>
      <c r="C23" s="997"/>
      <c r="D23" s="996" t="s">
        <v>59</v>
      </c>
      <c r="E23" s="996" t="s">
        <v>3</v>
      </c>
      <c r="F23" s="998">
        <v>90</v>
      </c>
      <c r="G23" s="999"/>
      <c r="H23" s="999"/>
      <c r="I23" s="997" t="s">
        <v>5449</v>
      </c>
      <c r="J23" s="1000"/>
    </row>
    <row r="24" spans="1:10" s="1001" customFormat="1" ht="15.75" x14ac:dyDescent="0.25">
      <c r="A24" s="996">
        <v>12</v>
      </c>
      <c r="B24" s="997" t="s">
        <v>4714</v>
      </c>
      <c r="C24" s="997" t="s">
        <v>5450</v>
      </c>
      <c r="D24" s="996" t="s">
        <v>59</v>
      </c>
      <c r="E24" s="996" t="s">
        <v>3</v>
      </c>
      <c r="F24" s="998">
        <v>160</v>
      </c>
      <c r="G24" s="999">
        <v>4500</v>
      </c>
      <c r="H24" s="999">
        <v>4500</v>
      </c>
      <c r="I24" s="997" t="s">
        <v>5449</v>
      </c>
      <c r="J24" s="1002"/>
    </row>
    <row r="25" spans="1:10" ht="15.75" x14ac:dyDescent="0.25">
      <c r="A25" s="751">
        <v>13</v>
      </c>
      <c r="B25" s="752" t="s">
        <v>4715</v>
      </c>
      <c r="C25" s="752" t="s">
        <v>733</v>
      </c>
      <c r="D25" s="751" t="s">
        <v>59</v>
      </c>
      <c r="E25" s="751" t="s">
        <v>3</v>
      </c>
      <c r="F25" s="742">
        <v>554</v>
      </c>
      <c r="G25" s="316">
        <v>1400</v>
      </c>
      <c r="H25" s="316">
        <v>1400</v>
      </c>
      <c r="I25" s="752" t="s">
        <v>5451</v>
      </c>
      <c r="J25" s="293"/>
    </row>
    <row r="26" spans="1:10" ht="15.75" x14ac:dyDescent="0.25">
      <c r="A26" s="751">
        <v>14</v>
      </c>
      <c r="B26" s="752" t="s">
        <v>5468</v>
      </c>
      <c r="C26" s="752" t="s">
        <v>5530</v>
      </c>
      <c r="D26" s="751" t="s">
        <v>59</v>
      </c>
      <c r="E26" s="751" t="s">
        <v>7</v>
      </c>
      <c r="F26" s="742">
        <v>93</v>
      </c>
      <c r="G26" s="316">
        <v>3100</v>
      </c>
      <c r="H26" s="316">
        <v>3100</v>
      </c>
      <c r="I26" s="752" t="s">
        <v>58</v>
      </c>
      <c r="J26" s="61"/>
    </row>
    <row r="27" spans="1:10" ht="15.75" x14ac:dyDescent="0.25">
      <c r="A27" s="751">
        <v>15</v>
      </c>
      <c r="B27" s="752" t="s">
        <v>2889</v>
      </c>
      <c r="C27" s="752" t="s">
        <v>5531</v>
      </c>
      <c r="D27" s="751" t="s">
        <v>59</v>
      </c>
      <c r="E27" s="751" t="s">
        <v>7</v>
      </c>
      <c r="F27" s="742">
        <v>108</v>
      </c>
      <c r="G27" s="316">
        <v>1973</v>
      </c>
      <c r="H27" s="316">
        <v>1973</v>
      </c>
      <c r="I27" s="752" t="s">
        <v>58</v>
      </c>
      <c r="J27" s="61"/>
    </row>
    <row r="28" spans="1:10" ht="15.75" x14ac:dyDescent="0.25">
      <c r="A28" s="751">
        <v>16</v>
      </c>
      <c r="B28" s="752" t="s">
        <v>5469</v>
      </c>
      <c r="C28" s="752" t="s">
        <v>690</v>
      </c>
      <c r="D28" s="751" t="s">
        <v>59</v>
      </c>
      <c r="E28" s="751" t="s">
        <v>7</v>
      </c>
      <c r="F28" s="742">
        <v>56</v>
      </c>
      <c r="G28" s="316">
        <v>1100</v>
      </c>
      <c r="H28" s="316">
        <v>1100</v>
      </c>
      <c r="I28" s="752" t="s">
        <v>58</v>
      </c>
      <c r="J28" s="293"/>
    </row>
    <row r="29" spans="1:10" ht="15.75" x14ac:dyDescent="0.25">
      <c r="A29" s="751">
        <v>17</v>
      </c>
      <c r="B29" s="752" t="s">
        <v>5470</v>
      </c>
      <c r="C29" s="752" t="s">
        <v>873</v>
      </c>
      <c r="D29" s="751" t="s">
        <v>59</v>
      </c>
      <c r="E29" s="751" t="s">
        <v>7</v>
      </c>
      <c r="F29" s="742">
        <v>50</v>
      </c>
      <c r="G29" s="316">
        <v>1225</v>
      </c>
      <c r="H29" s="316">
        <v>1225</v>
      </c>
      <c r="I29" s="752" t="s">
        <v>58</v>
      </c>
      <c r="J29" s="293"/>
    </row>
    <row r="30" spans="1:10" ht="15.75" x14ac:dyDescent="0.25">
      <c r="A30" s="751">
        <v>18</v>
      </c>
      <c r="B30" s="752" t="s">
        <v>5471</v>
      </c>
      <c r="C30" s="752" t="s">
        <v>176</v>
      </c>
      <c r="D30" s="751" t="s">
        <v>59</v>
      </c>
      <c r="E30" s="751" t="s">
        <v>7</v>
      </c>
      <c r="F30" s="742">
        <v>55</v>
      </c>
      <c r="G30" s="316">
        <v>1400</v>
      </c>
      <c r="H30" s="316">
        <v>0</v>
      </c>
      <c r="I30" s="752" t="s">
        <v>58</v>
      </c>
      <c r="J30" s="293"/>
    </row>
    <row r="31" spans="1:10" ht="15.75" x14ac:dyDescent="0.25">
      <c r="A31" s="751">
        <v>19</v>
      </c>
      <c r="B31" s="752" t="s">
        <v>5249</v>
      </c>
      <c r="C31" s="752" t="s">
        <v>176</v>
      </c>
      <c r="D31" s="751" t="s">
        <v>59</v>
      </c>
      <c r="E31" s="751" t="s">
        <v>7</v>
      </c>
      <c r="F31" s="742">
        <v>53</v>
      </c>
      <c r="G31" s="316">
        <v>1300</v>
      </c>
      <c r="H31" s="316">
        <v>0</v>
      </c>
      <c r="I31" s="752" t="s">
        <v>58</v>
      </c>
      <c r="J31" s="293"/>
    </row>
    <row r="32" spans="1:10" ht="15.75" x14ac:dyDescent="0.25">
      <c r="A32" s="751">
        <v>20</v>
      </c>
      <c r="B32" s="752" t="s">
        <v>5472</v>
      </c>
      <c r="C32" s="752" t="s">
        <v>176</v>
      </c>
      <c r="D32" s="751" t="s">
        <v>59</v>
      </c>
      <c r="E32" s="751" t="s">
        <v>7</v>
      </c>
      <c r="F32" s="742">
        <v>61.1</v>
      </c>
      <c r="G32" s="316">
        <v>1600</v>
      </c>
      <c r="H32" s="316">
        <v>0</v>
      </c>
      <c r="I32" s="752" t="s">
        <v>58</v>
      </c>
      <c r="J32" s="293"/>
    </row>
    <row r="33" spans="1:10" ht="15.75" x14ac:dyDescent="0.25">
      <c r="A33" s="751">
        <v>21</v>
      </c>
      <c r="B33" s="752" t="s">
        <v>5473</v>
      </c>
      <c r="C33" s="752" t="s">
        <v>176</v>
      </c>
      <c r="D33" s="751" t="s">
        <v>59</v>
      </c>
      <c r="E33" s="751" t="s">
        <v>7</v>
      </c>
      <c r="F33" s="742">
        <v>93</v>
      </c>
      <c r="G33" s="316">
        <v>1600</v>
      </c>
      <c r="H33" s="316">
        <v>1600</v>
      </c>
      <c r="I33" s="752" t="s">
        <v>58</v>
      </c>
      <c r="J33" s="293"/>
    </row>
    <row r="34" spans="1:10" ht="15.75" x14ac:dyDescent="0.25">
      <c r="A34" s="751">
        <v>22</v>
      </c>
      <c r="B34" s="752" t="s">
        <v>5474</v>
      </c>
      <c r="C34" s="752" t="s">
        <v>176</v>
      </c>
      <c r="D34" s="751" t="s">
        <v>59</v>
      </c>
      <c r="E34" s="751" t="s">
        <v>7</v>
      </c>
      <c r="F34" s="742">
        <v>55.4</v>
      </c>
      <c r="G34" s="316">
        <v>1800</v>
      </c>
      <c r="H34" s="316">
        <v>0</v>
      </c>
      <c r="I34" s="752" t="s">
        <v>58</v>
      </c>
      <c r="J34" s="293"/>
    </row>
    <row r="35" spans="1:10" ht="31.5" x14ac:dyDescent="0.25">
      <c r="A35" s="751">
        <v>23</v>
      </c>
      <c r="B35" s="752" t="s">
        <v>5475</v>
      </c>
      <c r="C35" s="752" t="s">
        <v>5532</v>
      </c>
      <c r="D35" s="751" t="s">
        <v>59</v>
      </c>
      <c r="E35" s="751" t="s">
        <v>7</v>
      </c>
      <c r="F35" s="742">
        <v>97.8</v>
      </c>
      <c r="G35" s="316">
        <v>2200</v>
      </c>
      <c r="H35" s="316">
        <v>2200</v>
      </c>
      <c r="I35" s="752" t="s">
        <v>58</v>
      </c>
      <c r="J35" s="293"/>
    </row>
    <row r="36" spans="1:10" ht="15.75" x14ac:dyDescent="0.25">
      <c r="A36" s="751">
        <v>24</v>
      </c>
      <c r="B36" s="752" t="s">
        <v>5476</v>
      </c>
      <c r="C36" s="752" t="s">
        <v>5533</v>
      </c>
      <c r="D36" s="751" t="s">
        <v>59</v>
      </c>
      <c r="E36" s="751" t="s">
        <v>7</v>
      </c>
      <c r="F36" s="742">
        <v>67</v>
      </c>
      <c r="G36" s="316">
        <v>1100</v>
      </c>
      <c r="H36" s="316">
        <v>1100</v>
      </c>
      <c r="I36" s="752" t="s">
        <v>58</v>
      </c>
      <c r="J36" s="293"/>
    </row>
    <row r="37" spans="1:10" ht="15.75" x14ac:dyDescent="0.25">
      <c r="A37" s="751">
        <v>25</v>
      </c>
      <c r="B37" s="752" t="s">
        <v>5477</v>
      </c>
      <c r="C37" s="752" t="s">
        <v>5534</v>
      </c>
      <c r="D37" s="751" t="s">
        <v>59</v>
      </c>
      <c r="E37" s="751" t="s">
        <v>7</v>
      </c>
      <c r="F37" s="742">
        <v>62.5</v>
      </c>
      <c r="G37" s="316">
        <v>1200</v>
      </c>
      <c r="H37" s="316">
        <v>1200</v>
      </c>
      <c r="I37" s="752" t="s">
        <v>58</v>
      </c>
      <c r="J37" s="293"/>
    </row>
    <row r="38" spans="1:10" ht="15.75" x14ac:dyDescent="0.25">
      <c r="A38" s="751">
        <v>26</v>
      </c>
      <c r="B38" s="752" t="s">
        <v>5478</v>
      </c>
      <c r="C38" s="752" t="s">
        <v>5535</v>
      </c>
      <c r="D38" s="751" t="s">
        <v>59</v>
      </c>
      <c r="E38" s="751" t="s">
        <v>7</v>
      </c>
      <c r="F38" s="742">
        <v>71.5</v>
      </c>
      <c r="G38" s="316">
        <v>2500</v>
      </c>
      <c r="H38" s="316">
        <v>0</v>
      </c>
      <c r="I38" s="752" t="s">
        <v>58</v>
      </c>
      <c r="J38" s="293"/>
    </row>
    <row r="39" spans="1:10" ht="15.75" x14ac:dyDescent="0.25">
      <c r="A39" s="972">
        <v>27</v>
      </c>
      <c r="B39" s="752" t="s">
        <v>5479</v>
      </c>
      <c r="C39" s="752" t="s">
        <v>5536</v>
      </c>
      <c r="D39" s="751" t="s">
        <v>59</v>
      </c>
      <c r="E39" s="751" t="s">
        <v>7</v>
      </c>
      <c r="F39" s="742">
        <v>51.9</v>
      </c>
      <c r="G39" s="316">
        <v>2100</v>
      </c>
      <c r="H39" s="316">
        <v>2100</v>
      </c>
      <c r="I39" s="752" t="s">
        <v>58</v>
      </c>
      <c r="J39" s="293"/>
    </row>
    <row r="40" spans="1:10" ht="15.75" x14ac:dyDescent="0.25">
      <c r="A40" s="972">
        <v>28</v>
      </c>
      <c r="B40" s="752" t="s">
        <v>3711</v>
      </c>
      <c r="C40" s="752" t="s">
        <v>5538</v>
      </c>
      <c r="D40" s="751" t="s">
        <v>59</v>
      </c>
      <c r="E40" s="751" t="s">
        <v>7</v>
      </c>
      <c r="F40" s="742">
        <v>61.2</v>
      </c>
      <c r="G40" s="316">
        <v>1700</v>
      </c>
      <c r="H40" s="316">
        <v>1700</v>
      </c>
      <c r="I40" s="752" t="s">
        <v>5452</v>
      </c>
      <c r="J40" s="293"/>
    </row>
    <row r="41" spans="1:10" ht="15.75" x14ac:dyDescent="0.25">
      <c r="A41" s="972">
        <v>29</v>
      </c>
      <c r="B41" s="752" t="s">
        <v>3784</v>
      </c>
      <c r="C41" s="752" t="s">
        <v>5537</v>
      </c>
      <c r="D41" s="751" t="s">
        <v>59</v>
      </c>
      <c r="E41" s="751" t="s">
        <v>7</v>
      </c>
      <c r="F41" s="742">
        <v>50.5</v>
      </c>
      <c r="G41" s="316">
        <v>1960</v>
      </c>
      <c r="H41" s="316">
        <v>1960</v>
      </c>
      <c r="I41" s="752" t="s">
        <v>5452</v>
      </c>
      <c r="J41" s="293"/>
    </row>
    <row r="42" spans="1:10" ht="15.75" x14ac:dyDescent="0.25">
      <c r="A42" s="972">
        <v>30</v>
      </c>
      <c r="B42" s="752" t="s">
        <v>5480</v>
      </c>
      <c r="C42" s="752" t="s">
        <v>5539</v>
      </c>
      <c r="D42" s="751" t="s">
        <v>59</v>
      </c>
      <c r="E42" s="751" t="s">
        <v>7</v>
      </c>
      <c r="F42" s="742">
        <v>180.3</v>
      </c>
      <c r="G42" s="316">
        <v>2000</v>
      </c>
      <c r="H42" s="316">
        <v>2000</v>
      </c>
      <c r="I42" s="752" t="s">
        <v>5452</v>
      </c>
      <c r="J42" s="293"/>
    </row>
    <row r="43" spans="1:10" ht="15.75" x14ac:dyDescent="0.25">
      <c r="A43" s="972">
        <v>31</v>
      </c>
      <c r="B43" s="752" t="s">
        <v>3785</v>
      </c>
      <c r="C43" s="752" t="s">
        <v>36</v>
      </c>
      <c r="D43" s="751" t="s">
        <v>59</v>
      </c>
      <c r="E43" s="751" t="s">
        <v>7</v>
      </c>
      <c r="F43" s="742">
        <v>50.2</v>
      </c>
      <c r="G43" s="316">
        <v>2000</v>
      </c>
      <c r="H43" s="316">
        <v>2000</v>
      </c>
      <c r="I43" s="752" t="s">
        <v>5452</v>
      </c>
      <c r="J43" s="293"/>
    </row>
    <row r="44" spans="1:10" ht="15.75" x14ac:dyDescent="0.25">
      <c r="A44" s="972">
        <v>32</v>
      </c>
      <c r="B44" s="752" t="s">
        <v>5481</v>
      </c>
      <c r="C44" s="752" t="s">
        <v>951</v>
      </c>
      <c r="D44" s="751" t="s">
        <v>59</v>
      </c>
      <c r="E44" s="751" t="s">
        <v>7</v>
      </c>
      <c r="F44" s="742">
        <v>78.400000000000006</v>
      </c>
      <c r="G44" s="316">
        <v>1500</v>
      </c>
      <c r="H44" s="316">
        <v>1500</v>
      </c>
      <c r="I44" s="752" t="s">
        <v>5452</v>
      </c>
      <c r="J44" s="293"/>
    </row>
    <row r="45" spans="1:10" ht="15.75" x14ac:dyDescent="0.25">
      <c r="A45" s="972">
        <v>33</v>
      </c>
      <c r="B45" s="752" t="s">
        <v>3804</v>
      </c>
      <c r="C45" s="752" t="s">
        <v>951</v>
      </c>
      <c r="D45" s="751" t="s">
        <v>59</v>
      </c>
      <c r="E45" s="751" t="s">
        <v>7</v>
      </c>
      <c r="F45" s="742">
        <v>163.30000000000001</v>
      </c>
      <c r="G45" s="316">
        <v>3000</v>
      </c>
      <c r="H45" s="316">
        <v>0</v>
      </c>
      <c r="I45" s="752" t="s">
        <v>5452</v>
      </c>
      <c r="J45" s="293"/>
    </row>
    <row r="46" spans="1:10" ht="15.75" x14ac:dyDescent="0.25">
      <c r="A46" s="972">
        <v>34</v>
      </c>
      <c r="B46" s="752" t="s">
        <v>5482</v>
      </c>
      <c r="C46" s="752" t="s">
        <v>4926</v>
      </c>
      <c r="D46" s="751" t="s">
        <v>59</v>
      </c>
      <c r="E46" s="751" t="s">
        <v>7</v>
      </c>
      <c r="F46" s="742">
        <v>75.8</v>
      </c>
      <c r="G46" s="316">
        <v>2000</v>
      </c>
      <c r="H46" s="316">
        <v>2000</v>
      </c>
      <c r="I46" s="752" t="s">
        <v>5452</v>
      </c>
      <c r="J46" s="293"/>
    </row>
    <row r="47" spans="1:10" ht="15.75" x14ac:dyDescent="0.25">
      <c r="A47" s="972">
        <v>35</v>
      </c>
      <c r="B47" s="752" t="s">
        <v>5483</v>
      </c>
      <c r="C47" s="752" t="s">
        <v>5540</v>
      </c>
      <c r="D47" s="751" t="s">
        <v>59</v>
      </c>
      <c r="E47" s="751" t="s">
        <v>7</v>
      </c>
      <c r="F47" s="742">
        <v>74.7</v>
      </c>
      <c r="G47" s="316">
        <v>500</v>
      </c>
      <c r="H47" s="316">
        <v>500</v>
      </c>
      <c r="I47" s="752" t="s">
        <v>5452</v>
      </c>
      <c r="J47" s="293"/>
    </row>
    <row r="48" spans="1:10" ht="15.75" x14ac:dyDescent="0.25">
      <c r="A48" s="972">
        <v>36</v>
      </c>
      <c r="B48" s="752" t="s">
        <v>5484</v>
      </c>
      <c r="C48" s="752" t="s">
        <v>5541</v>
      </c>
      <c r="D48" s="751" t="s">
        <v>59</v>
      </c>
      <c r="E48" s="751" t="s">
        <v>7</v>
      </c>
      <c r="F48" s="742">
        <v>50</v>
      </c>
      <c r="G48" s="316">
        <v>500</v>
      </c>
      <c r="H48" s="316">
        <v>500</v>
      </c>
      <c r="I48" s="752" t="s">
        <v>5452</v>
      </c>
      <c r="J48" s="293"/>
    </row>
    <row r="49" spans="1:10" ht="31.5" x14ac:dyDescent="0.25">
      <c r="A49" s="972">
        <v>37</v>
      </c>
      <c r="B49" s="752" t="s">
        <v>3798</v>
      </c>
      <c r="C49" s="752" t="s">
        <v>5542</v>
      </c>
      <c r="D49" s="751" t="s">
        <v>59</v>
      </c>
      <c r="E49" s="751" t="s">
        <v>7</v>
      </c>
      <c r="F49" s="742">
        <v>164.1</v>
      </c>
      <c r="G49" s="316">
        <v>2700</v>
      </c>
      <c r="H49" s="316">
        <v>0</v>
      </c>
      <c r="I49" s="752" t="s">
        <v>5452</v>
      </c>
      <c r="J49" s="293"/>
    </row>
    <row r="50" spans="1:10" ht="15.75" x14ac:dyDescent="0.25">
      <c r="A50" s="972">
        <v>38</v>
      </c>
      <c r="B50" s="752" t="s">
        <v>5485</v>
      </c>
      <c r="C50" s="752" t="s">
        <v>5543</v>
      </c>
      <c r="D50" s="751" t="s">
        <v>59</v>
      </c>
      <c r="E50" s="751" t="s">
        <v>7</v>
      </c>
      <c r="F50" s="742">
        <v>111.5</v>
      </c>
      <c r="G50" s="316">
        <v>3600</v>
      </c>
      <c r="H50" s="316">
        <v>3600</v>
      </c>
      <c r="I50" s="752" t="s">
        <v>5452</v>
      </c>
      <c r="J50" s="293"/>
    </row>
    <row r="51" spans="1:10" ht="15.75" x14ac:dyDescent="0.25">
      <c r="A51" s="972">
        <v>39</v>
      </c>
      <c r="B51" s="752" t="s">
        <v>5486</v>
      </c>
      <c r="C51" s="752" t="s">
        <v>35</v>
      </c>
      <c r="D51" s="751" t="s">
        <v>59</v>
      </c>
      <c r="E51" s="751" t="s">
        <v>7</v>
      </c>
      <c r="F51" s="742">
        <v>50</v>
      </c>
      <c r="G51" s="316">
        <v>500</v>
      </c>
      <c r="H51" s="316">
        <v>0</v>
      </c>
      <c r="I51" s="752" t="s">
        <v>5452</v>
      </c>
      <c r="J51" s="293"/>
    </row>
    <row r="52" spans="1:10" ht="15.75" x14ac:dyDescent="0.25">
      <c r="A52" s="972">
        <v>40</v>
      </c>
      <c r="B52" s="752" t="s">
        <v>5487</v>
      </c>
      <c r="C52" s="752" t="s">
        <v>35</v>
      </c>
      <c r="D52" s="751" t="s">
        <v>59</v>
      </c>
      <c r="E52" s="751" t="s">
        <v>7</v>
      </c>
      <c r="F52" s="742">
        <v>68</v>
      </c>
      <c r="G52" s="316">
        <v>1400</v>
      </c>
      <c r="H52" s="316">
        <v>0</v>
      </c>
      <c r="I52" s="752" t="s">
        <v>5452</v>
      </c>
      <c r="J52" s="293"/>
    </row>
    <row r="53" spans="1:10" ht="15.75" x14ac:dyDescent="0.25">
      <c r="A53" s="972">
        <v>41</v>
      </c>
      <c r="B53" s="752" t="s">
        <v>5488</v>
      </c>
      <c r="C53" s="752" t="s">
        <v>5544</v>
      </c>
      <c r="D53" s="751" t="s">
        <v>59</v>
      </c>
      <c r="E53" s="751" t="s">
        <v>7</v>
      </c>
      <c r="F53" s="742">
        <v>67</v>
      </c>
      <c r="G53" s="316">
        <v>1300</v>
      </c>
      <c r="H53" s="316">
        <v>0</v>
      </c>
      <c r="I53" s="752" t="s">
        <v>5452</v>
      </c>
      <c r="J53" s="293"/>
    </row>
    <row r="54" spans="1:10" ht="15.75" x14ac:dyDescent="0.25">
      <c r="A54" s="972">
        <v>42</v>
      </c>
      <c r="B54" s="752" t="s">
        <v>5489</v>
      </c>
      <c r="C54" s="752" t="s">
        <v>5544</v>
      </c>
      <c r="D54" s="751" t="s">
        <v>59</v>
      </c>
      <c r="E54" s="751" t="s">
        <v>7</v>
      </c>
      <c r="F54" s="742">
        <v>60</v>
      </c>
      <c r="G54" s="316">
        <v>850</v>
      </c>
      <c r="H54" s="316">
        <v>0</v>
      </c>
      <c r="I54" s="752" t="s">
        <v>5452</v>
      </c>
      <c r="J54" s="293"/>
    </row>
    <row r="55" spans="1:10" ht="15.75" x14ac:dyDescent="0.25">
      <c r="A55" s="972">
        <v>43</v>
      </c>
      <c r="B55" s="752" t="s">
        <v>5490</v>
      </c>
      <c r="C55" s="752" t="s">
        <v>35</v>
      </c>
      <c r="D55" s="751" t="s">
        <v>59</v>
      </c>
      <c r="E55" s="751" t="s">
        <v>7</v>
      </c>
      <c r="F55" s="742">
        <v>76</v>
      </c>
      <c r="G55" s="316">
        <v>1200</v>
      </c>
      <c r="H55" s="316">
        <v>0</v>
      </c>
      <c r="I55" s="752" t="s">
        <v>5452</v>
      </c>
      <c r="J55" s="293"/>
    </row>
    <row r="56" spans="1:10" ht="15.75" x14ac:dyDescent="0.25">
      <c r="A56" s="972">
        <v>44</v>
      </c>
      <c r="B56" s="752" t="s">
        <v>5491</v>
      </c>
      <c r="C56" s="752" t="s">
        <v>733</v>
      </c>
      <c r="D56" s="751" t="s">
        <v>59</v>
      </c>
      <c r="E56" s="751" t="s">
        <v>7</v>
      </c>
      <c r="F56" s="742">
        <v>55</v>
      </c>
      <c r="G56" s="316">
        <v>800</v>
      </c>
      <c r="H56" s="316">
        <v>0</v>
      </c>
      <c r="I56" s="752" t="s">
        <v>5452</v>
      </c>
      <c r="J56" s="293"/>
    </row>
    <row r="57" spans="1:10" ht="15.75" x14ac:dyDescent="0.25">
      <c r="A57" s="972">
        <v>45</v>
      </c>
      <c r="B57" s="752" t="s">
        <v>5492</v>
      </c>
      <c r="C57" s="752" t="s">
        <v>733</v>
      </c>
      <c r="D57" s="751" t="s">
        <v>59</v>
      </c>
      <c r="E57" s="751" t="s">
        <v>7</v>
      </c>
      <c r="F57" s="742">
        <v>51</v>
      </c>
      <c r="G57" s="316">
        <v>1760</v>
      </c>
      <c r="H57" s="316">
        <v>0</v>
      </c>
      <c r="I57" s="752" t="s">
        <v>5452</v>
      </c>
      <c r="J57" s="293"/>
    </row>
    <row r="58" spans="1:10" ht="31.5" x14ac:dyDescent="0.25">
      <c r="A58" s="972">
        <v>46</v>
      </c>
      <c r="B58" s="752" t="s">
        <v>5493</v>
      </c>
      <c r="C58" s="752" t="s">
        <v>5545</v>
      </c>
      <c r="D58" s="751" t="s">
        <v>59</v>
      </c>
      <c r="E58" s="751" t="s">
        <v>7</v>
      </c>
      <c r="F58" s="742">
        <v>103</v>
      </c>
      <c r="G58" s="316">
        <v>1565</v>
      </c>
      <c r="H58" s="316">
        <v>1565</v>
      </c>
      <c r="I58" s="752" t="s">
        <v>5452</v>
      </c>
      <c r="J58" s="293"/>
    </row>
    <row r="59" spans="1:10" ht="31.5" x14ac:dyDescent="0.25">
      <c r="A59" s="972">
        <v>47</v>
      </c>
      <c r="B59" s="752" t="s">
        <v>645</v>
      </c>
      <c r="C59" s="752" t="s">
        <v>175</v>
      </c>
      <c r="D59" s="751" t="s">
        <v>59</v>
      </c>
      <c r="E59" s="751" t="s">
        <v>7</v>
      </c>
      <c r="F59" s="742">
        <v>80</v>
      </c>
      <c r="G59" s="316">
        <v>1000</v>
      </c>
      <c r="H59" s="316">
        <v>0</v>
      </c>
      <c r="I59" s="752" t="s">
        <v>5452</v>
      </c>
      <c r="J59" s="293"/>
    </row>
    <row r="60" spans="1:10" ht="15.75" x14ac:dyDescent="0.25">
      <c r="A60" s="972">
        <v>48</v>
      </c>
      <c r="B60" s="752" t="s">
        <v>5497</v>
      </c>
      <c r="C60" s="752" t="s">
        <v>5546</v>
      </c>
      <c r="D60" s="751" t="s">
        <v>59</v>
      </c>
      <c r="E60" s="751" t="s">
        <v>7</v>
      </c>
      <c r="F60" s="742">
        <v>76.5</v>
      </c>
      <c r="G60" s="316">
        <v>1100</v>
      </c>
      <c r="H60" s="316"/>
      <c r="I60" s="752" t="s">
        <v>5588</v>
      </c>
      <c r="J60" s="63"/>
    </row>
    <row r="61" spans="1:10" ht="31.5" x14ac:dyDescent="0.25">
      <c r="A61" s="972">
        <v>49</v>
      </c>
      <c r="B61" s="752" t="s">
        <v>5494</v>
      </c>
      <c r="C61" s="752" t="s">
        <v>5547</v>
      </c>
      <c r="D61" s="751" t="s">
        <v>59</v>
      </c>
      <c r="E61" s="751" t="s">
        <v>7</v>
      </c>
      <c r="F61" s="742">
        <v>168</v>
      </c>
      <c r="G61" s="316">
        <v>2100</v>
      </c>
      <c r="H61" s="316">
        <v>0</v>
      </c>
      <c r="I61" s="752" t="s">
        <v>5452</v>
      </c>
      <c r="J61" s="63"/>
    </row>
    <row r="62" spans="1:10" ht="15.75" x14ac:dyDescent="0.25">
      <c r="A62" s="972">
        <v>50</v>
      </c>
      <c r="B62" s="752" t="s">
        <v>5495</v>
      </c>
      <c r="C62" s="752" t="s">
        <v>690</v>
      </c>
      <c r="D62" s="751" t="s">
        <v>59</v>
      </c>
      <c r="E62" s="751" t="s">
        <v>7</v>
      </c>
      <c r="F62" s="742">
        <v>64</v>
      </c>
      <c r="G62" s="316">
        <v>1100</v>
      </c>
      <c r="H62" s="316"/>
      <c r="I62" s="752" t="s">
        <v>5585</v>
      </c>
      <c r="J62" s="63"/>
    </row>
    <row r="63" spans="1:10" ht="15.75" x14ac:dyDescent="0.25">
      <c r="A63" s="972">
        <v>51</v>
      </c>
      <c r="B63" s="752" t="s">
        <v>5496</v>
      </c>
      <c r="C63" s="752" t="s">
        <v>690</v>
      </c>
      <c r="D63" s="751" t="s">
        <v>59</v>
      </c>
      <c r="E63" s="751" t="s">
        <v>7</v>
      </c>
      <c r="F63" s="742">
        <v>83</v>
      </c>
      <c r="G63" s="316">
        <v>1600</v>
      </c>
      <c r="H63" s="316">
        <v>0</v>
      </c>
      <c r="I63" s="752" t="s">
        <v>5585</v>
      </c>
      <c r="J63" s="63"/>
    </row>
    <row r="64" spans="1:10" s="69" customFormat="1" ht="15.75" x14ac:dyDescent="0.2">
      <c r="A64" s="972">
        <v>52</v>
      </c>
      <c r="B64" s="752" t="s">
        <v>6377</v>
      </c>
      <c r="C64" s="752" t="s">
        <v>5955</v>
      </c>
      <c r="D64" s="751" t="s">
        <v>59</v>
      </c>
      <c r="E64" s="751" t="s">
        <v>3</v>
      </c>
      <c r="F64" s="742">
        <v>238.05</v>
      </c>
      <c r="G64" s="316">
        <v>3150</v>
      </c>
      <c r="H64" s="316">
        <v>3150</v>
      </c>
      <c r="I64" s="752"/>
      <c r="J64" s="63" t="s">
        <v>6298</v>
      </c>
    </row>
    <row r="65" spans="1:10" ht="31.5" x14ac:dyDescent="0.25">
      <c r="A65" s="972">
        <v>53</v>
      </c>
      <c r="B65" s="752" t="s">
        <v>6381</v>
      </c>
      <c r="C65" s="752" t="s">
        <v>6382</v>
      </c>
      <c r="D65" s="751" t="s">
        <v>59</v>
      </c>
      <c r="E65" s="751" t="s">
        <v>7</v>
      </c>
      <c r="F65" s="753">
        <v>120</v>
      </c>
      <c r="G65" s="316">
        <v>2000</v>
      </c>
      <c r="H65" s="316">
        <v>0</v>
      </c>
      <c r="I65" s="752"/>
      <c r="J65" s="63" t="s">
        <v>6380</v>
      </c>
    </row>
    <row r="66" spans="1:10" ht="31.5" x14ac:dyDescent="0.25">
      <c r="A66" s="972">
        <v>54</v>
      </c>
      <c r="B66" s="752" t="s">
        <v>6383</v>
      </c>
      <c r="C66" s="752" t="s">
        <v>6384</v>
      </c>
      <c r="D66" s="751" t="s">
        <v>59</v>
      </c>
      <c r="E66" s="751" t="s">
        <v>51</v>
      </c>
      <c r="F66" s="753">
        <v>72.2</v>
      </c>
      <c r="G66" s="316">
        <v>1625</v>
      </c>
      <c r="H66" s="316">
        <v>0</v>
      </c>
      <c r="I66" s="752"/>
      <c r="J66" s="63" t="s">
        <v>6380</v>
      </c>
    </row>
    <row r="67" spans="1:10" ht="47.25" x14ac:dyDescent="0.25">
      <c r="A67" s="972">
        <v>55</v>
      </c>
      <c r="B67" s="752" t="s">
        <v>6476</v>
      </c>
      <c r="C67" s="752" t="s">
        <v>6385</v>
      </c>
      <c r="D67" s="751" t="s">
        <v>59</v>
      </c>
      <c r="E67" s="751" t="s">
        <v>51</v>
      </c>
      <c r="F67" s="753">
        <v>62.4</v>
      </c>
      <c r="G67" s="316" t="s">
        <v>6477</v>
      </c>
      <c r="H67" s="316" t="s">
        <v>6477</v>
      </c>
      <c r="I67" s="752"/>
      <c r="J67" s="63" t="s">
        <v>6380</v>
      </c>
    </row>
    <row r="68" spans="1:10" ht="31.5" x14ac:dyDescent="0.25">
      <c r="A68" s="972">
        <v>56</v>
      </c>
      <c r="B68" s="752" t="s">
        <v>6478</v>
      </c>
      <c r="C68" s="752" t="s">
        <v>6386</v>
      </c>
      <c r="D68" s="751" t="s">
        <v>59</v>
      </c>
      <c r="E68" s="751" t="s">
        <v>51</v>
      </c>
      <c r="F68" s="753">
        <v>55.8</v>
      </c>
      <c r="G68" s="316" t="s">
        <v>6479</v>
      </c>
      <c r="H68" s="316" t="s">
        <v>6479</v>
      </c>
      <c r="I68" s="752"/>
      <c r="J68" s="63" t="s">
        <v>6380</v>
      </c>
    </row>
    <row r="69" spans="1:10" s="982" customFormat="1" ht="15.75" x14ac:dyDescent="0.25">
      <c r="A69" s="972">
        <v>57</v>
      </c>
      <c r="B69" s="979" t="s">
        <v>7603</v>
      </c>
      <c r="C69" s="979"/>
      <c r="D69" s="978"/>
      <c r="E69" s="978"/>
      <c r="F69" s="980"/>
      <c r="G69" s="981"/>
      <c r="H69" s="981"/>
      <c r="I69" s="979"/>
      <c r="J69" s="978"/>
    </row>
    <row r="70" spans="1:10" ht="15.75" x14ac:dyDescent="0.25">
      <c r="A70" s="113" t="s">
        <v>267</v>
      </c>
      <c r="B70" s="20" t="s">
        <v>2014</v>
      </c>
      <c r="C70" s="20"/>
      <c r="D70" s="19"/>
      <c r="E70" s="19"/>
      <c r="F70" s="738">
        <f>SUM(F71:F105)</f>
        <v>8116.4099999999989</v>
      </c>
      <c r="G70" s="146">
        <f>SUM(G71:G105)</f>
        <v>72313</v>
      </c>
      <c r="H70" s="146">
        <f t="shared" ref="H70" si="2">SUM(H71:H105)</f>
        <v>49423</v>
      </c>
      <c r="I70" s="20"/>
      <c r="J70" s="19"/>
    </row>
    <row r="71" spans="1:10" ht="31.5" x14ac:dyDescent="0.25">
      <c r="A71" s="751">
        <v>58</v>
      </c>
      <c r="B71" s="752" t="s">
        <v>4716</v>
      </c>
      <c r="C71" s="752" t="s">
        <v>5548</v>
      </c>
      <c r="D71" s="751" t="s">
        <v>59</v>
      </c>
      <c r="E71" s="751" t="s">
        <v>3</v>
      </c>
      <c r="F71" s="742">
        <v>3500</v>
      </c>
      <c r="G71" s="316">
        <v>650</v>
      </c>
      <c r="H71" s="316">
        <v>650</v>
      </c>
      <c r="I71" s="752" t="s">
        <v>5584</v>
      </c>
      <c r="J71" s="63"/>
    </row>
    <row r="72" spans="1:10" ht="15.75" x14ac:dyDescent="0.25">
      <c r="A72" s="751">
        <v>59</v>
      </c>
      <c r="B72" s="752" t="s">
        <v>5498</v>
      </c>
      <c r="C72" s="752" t="s">
        <v>822</v>
      </c>
      <c r="D72" s="751" t="s">
        <v>59</v>
      </c>
      <c r="E72" s="751" t="s">
        <v>3</v>
      </c>
      <c r="F72" s="742">
        <v>91.92</v>
      </c>
      <c r="G72" s="316">
        <v>1800</v>
      </c>
      <c r="H72" s="316">
        <v>1800</v>
      </c>
      <c r="I72" s="752" t="s">
        <v>41</v>
      </c>
      <c r="J72" s="63"/>
    </row>
    <row r="73" spans="1:10" ht="15.75" x14ac:dyDescent="0.25">
      <c r="A73" s="972">
        <v>60</v>
      </c>
      <c r="B73" s="752" t="s">
        <v>4717</v>
      </c>
      <c r="C73" s="752" t="s">
        <v>964</v>
      </c>
      <c r="D73" s="751" t="s">
        <v>59</v>
      </c>
      <c r="E73" s="751" t="s">
        <v>3</v>
      </c>
      <c r="F73" s="742">
        <v>320</v>
      </c>
      <c r="G73" s="316">
        <v>3460</v>
      </c>
      <c r="H73" s="316">
        <v>3460</v>
      </c>
      <c r="I73" s="752" t="s">
        <v>38</v>
      </c>
      <c r="J73" s="63"/>
    </row>
    <row r="74" spans="1:10" ht="15.75" x14ac:dyDescent="0.25">
      <c r="A74" s="972">
        <v>61</v>
      </c>
      <c r="B74" s="752" t="s">
        <v>4718</v>
      </c>
      <c r="C74" s="752" t="s">
        <v>960</v>
      </c>
      <c r="D74" s="751" t="s">
        <v>59</v>
      </c>
      <c r="E74" s="751" t="s">
        <v>3</v>
      </c>
      <c r="F74" s="742">
        <v>207.8</v>
      </c>
      <c r="G74" s="316">
        <v>3990</v>
      </c>
      <c r="H74" s="316">
        <v>3990</v>
      </c>
      <c r="I74" s="752" t="s">
        <v>5001</v>
      </c>
      <c r="J74" s="63"/>
    </row>
    <row r="75" spans="1:10" ht="15.75" x14ac:dyDescent="0.25">
      <c r="A75" s="972">
        <v>62</v>
      </c>
      <c r="B75" s="752" t="s">
        <v>5499</v>
      </c>
      <c r="C75" s="752" t="s">
        <v>5548</v>
      </c>
      <c r="D75" s="751" t="s">
        <v>59</v>
      </c>
      <c r="E75" s="751" t="s">
        <v>7</v>
      </c>
      <c r="F75" s="742">
        <v>80.400000000000006</v>
      </c>
      <c r="G75" s="316">
        <v>2018</v>
      </c>
      <c r="H75" s="316">
        <v>2018</v>
      </c>
      <c r="I75" s="752" t="s">
        <v>5550</v>
      </c>
      <c r="J75" s="63"/>
    </row>
    <row r="76" spans="1:10" ht="15.75" x14ac:dyDescent="0.25">
      <c r="A76" s="972">
        <v>63</v>
      </c>
      <c r="B76" s="752" t="s">
        <v>3738</v>
      </c>
      <c r="C76" s="752" t="s">
        <v>5549</v>
      </c>
      <c r="D76" s="751" t="s">
        <v>59</v>
      </c>
      <c r="E76" s="751" t="s">
        <v>7</v>
      </c>
      <c r="F76" s="742">
        <v>54.89</v>
      </c>
      <c r="G76" s="316">
        <v>2600</v>
      </c>
      <c r="H76" s="316">
        <v>0</v>
      </c>
      <c r="I76" s="752" t="s">
        <v>5550</v>
      </c>
      <c r="J76" s="63"/>
    </row>
    <row r="77" spans="1:10" ht="15.75" x14ac:dyDescent="0.25">
      <c r="A77" s="972">
        <v>64</v>
      </c>
      <c r="B77" s="752" t="s">
        <v>3748</v>
      </c>
      <c r="C77" s="752" t="s">
        <v>5549</v>
      </c>
      <c r="D77" s="751" t="s">
        <v>59</v>
      </c>
      <c r="E77" s="751" t="s">
        <v>7</v>
      </c>
      <c r="F77" s="742">
        <v>63.4</v>
      </c>
      <c r="G77" s="316">
        <v>500</v>
      </c>
      <c r="H77" s="316">
        <v>500</v>
      </c>
      <c r="I77" s="752" t="s">
        <v>5550</v>
      </c>
      <c r="J77" s="63"/>
    </row>
    <row r="78" spans="1:10" ht="15.75" x14ac:dyDescent="0.25">
      <c r="A78" s="972">
        <v>65</v>
      </c>
      <c r="B78" s="752" t="s">
        <v>3755</v>
      </c>
      <c r="C78" s="752" t="s">
        <v>5986</v>
      </c>
      <c r="D78" s="751" t="s">
        <v>59</v>
      </c>
      <c r="E78" s="751" t="s">
        <v>7</v>
      </c>
      <c r="F78" s="742">
        <v>82.8</v>
      </c>
      <c r="G78" s="316">
        <v>3750</v>
      </c>
      <c r="H78" s="316">
        <v>3750</v>
      </c>
      <c r="I78" s="752" t="s">
        <v>5550</v>
      </c>
      <c r="J78" s="63"/>
    </row>
    <row r="79" spans="1:10" ht="15.75" x14ac:dyDescent="0.25">
      <c r="A79" s="972">
        <v>66</v>
      </c>
      <c r="B79" s="752" t="s">
        <v>5500</v>
      </c>
      <c r="C79" s="752" t="s">
        <v>5551</v>
      </c>
      <c r="D79" s="751" t="s">
        <v>59</v>
      </c>
      <c r="E79" s="751" t="s">
        <v>7</v>
      </c>
      <c r="F79" s="754">
        <v>139.30000000000001</v>
      </c>
      <c r="G79" s="316">
        <v>2850</v>
      </c>
      <c r="H79" s="316">
        <v>2850</v>
      </c>
      <c r="I79" s="752" t="s">
        <v>5550</v>
      </c>
      <c r="J79" s="63"/>
    </row>
    <row r="80" spans="1:10" ht="15.75" x14ac:dyDescent="0.25">
      <c r="A80" s="972">
        <v>67</v>
      </c>
      <c r="B80" s="752" t="s">
        <v>5501</v>
      </c>
      <c r="C80" s="752" t="s">
        <v>823</v>
      </c>
      <c r="D80" s="751" t="s">
        <v>59</v>
      </c>
      <c r="E80" s="751" t="s">
        <v>7</v>
      </c>
      <c r="F80" s="742">
        <v>54.7</v>
      </c>
      <c r="G80" s="316">
        <v>2400</v>
      </c>
      <c r="H80" s="316">
        <v>0</v>
      </c>
      <c r="I80" s="752" t="s">
        <v>5550</v>
      </c>
      <c r="J80" s="63"/>
    </row>
    <row r="81" spans="1:10" s="69" customFormat="1" ht="15.75" x14ac:dyDescent="0.2">
      <c r="A81" s="972">
        <v>68</v>
      </c>
      <c r="B81" s="752" t="s">
        <v>5502</v>
      </c>
      <c r="C81" s="752" t="s">
        <v>823</v>
      </c>
      <c r="D81" s="751" t="s">
        <v>59</v>
      </c>
      <c r="E81" s="751" t="s">
        <v>7</v>
      </c>
      <c r="F81" s="742">
        <v>82.16</v>
      </c>
      <c r="G81" s="316">
        <v>1500</v>
      </c>
      <c r="H81" s="316">
        <v>1500</v>
      </c>
      <c r="I81" s="752" t="s">
        <v>5550</v>
      </c>
      <c r="J81" s="63"/>
    </row>
    <row r="82" spans="1:10" ht="15.75" x14ac:dyDescent="0.25">
      <c r="A82" s="972">
        <v>69</v>
      </c>
      <c r="B82" s="752" t="s">
        <v>5504</v>
      </c>
      <c r="C82" s="752" t="s">
        <v>823</v>
      </c>
      <c r="D82" s="751" t="s">
        <v>59</v>
      </c>
      <c r="E82" s="751" t="s">
        <v>7</v>
      </c>
      <c r="F82" s="742">
        <v>152.24</v>
      </c>
      <c r="G82" s="316">
        <v>3100</v>
      </c>
      <c r="H82" s="316">
        <v>3100</v>
      </c>
      <c r="I82" s="752" t="s">
        <v>5550</v>
      </c>
      <c r="J82" s="63"/>
    </row>
    <row r="83" spans="1:10" ht="15.75" x14ac:dyDescent="0.25">
      <c r="A83" s="972">
        <v>70</v>
      </c>
      <c r="B83" s="752" t="s">
        <v>5503</v>
      </c>
      <c r="C83" s="752" t="s">
        <v>823</v>
      </c>
      <c r="D83" s="751" t="s">
        <v>59</v>
      </c>
      <c r="E83" s="751" t="s">
        <v>7</v>
      </c>
      <c r="F83" s="742">
        <v>63</v>
      </c>
      <c r="G83" s="316">
        <v>1500</v>
      </c>
      <c r="H83" s="316">
        <v>1500</v>
      </c>
      <c r="I83" s="752" t="s">
        <v>5550</v>
      </c>
      <c r="J83" s="63"/>
    </row>
    <row r="84" spans="1:10" ht="15.75" x14ac:dyDescent="0.25">
      <c r="A84" s="972">
        <v>71</v>
      </c>
      <c r="B84" s="752" t="s">
        <v>5505</v>
      </c>
      <c r="C84" s="752" t="s">
        <v>43</v>
      </c>
      <c r="D84" s="751" t="s">
        <v>59</v>
      </c>
      <c r="E84" s="751" t="s">
        <v>7</v>
      </c>
      <c r="F84" s="742">
        <v>76.7</v>
      </c>
      <c r="G84" s="316">
        <v>3100</v>
      </c>
      <c r="H84" s="316">
        <v>0</v>
      </c>
      <c r="I84" s="752" t="s">
        <v>5550</v>
      </c>
      <c r="J84" s="63"/>
    </row>
    <row r="85" spans="1:10" ht="15.75" x14ac:dyDescent="0.25">
      <c r="A85" s="972">
        <v>72</v>
      </c>
      <c r="B85" s="752" t="s">
        <v>5506</v>
      </c>
      <c r="C85" s="752" t="s">
        <v>829</v>
      </c>
      <c r="D85" s="751" t="s">
        <v>59</v>
      </c>
      <c r="E85" s="751" t="s">
        <v>7</v>
      </c>
      <c r="F85" s="742">
        <v>58.75</v>
      </c>
      <c r="G85" s="316">
        <v>1850</v>
      </c>
      <c r="H85" s="316">
        <v>1850</v>
      </c>
      <c r="I85" s="752" t="s">
        <v>5550</v>
      </c>
      <c r="J85" s="63"/>
    </row>
    <row r="86" spans="1:10" ht="15.75" x14ac:dyDescent="0.25">
      <c r="A86" s="972">
        <v>73</v>
      </c>
      <c r="B86" s="752" t="s">
        <v>5507</v>
      </c>
      <c r="C86" s="752" t="s">
        <v>829</v>
      </c>
      <c r="D86" s="751" t="s">
        <v>59</v>
      </c>
      <c r="E86" s="751" t="s">
        <v>7</v>
      </c>
      <c r="F86" s="742">
        <v>71.900000000000006</v>
      </c>
      <c r="G86" s="316">
        <v>3100</v>
      </c>
      <c r="H86" s="316">
        <v>0</v>
      </c>
      <c r="I86" s="752" t="s">
        <v>5550</v>
      </c>
      <c r="J86" s="63"/>
    </row>
    <row r="87" spans="1:10" ht="15.75" x14ac:dyDescent="0.25">
      <c r="A87" s="972">
        <v>74</v>
      </c>
      <c r="B87" s="752" t="s">
        <v>5508</v>
      </c>
      <c r="C87" s="752" t="s">
        <v>5552</v>
      </c>
      <c r="D87" s="751" t="s">
        <v>59</v>
      </c>
      <c r="E87" s="751" t="s">
        <v>7</v>
      </c>
      <c r="F87" s="742">
        <v>58</v>
      </c>
      <c r="G87" s="316">
        <v>1290</v>
      </c>
      <c r="H87" s="316">
        <v>0</v>
      </c>
      <c r="I87" s="752" t="s">
        <v>5550</v>
      </c>
      <c r="J87" s="63"/>
    </row>
    <row r="88" spans="1:10" ht="15.75" x14ac:dyDescent="0.25">
      <c r="A88" s="972">
        <v>75</v>
      </c>
      <c r="B88" s="752" t="s">
        <v>3885</v>
      </c>
      <c r="C88" s="752" t="s">
        <v>5553</v>
      </c>
      <c r="D88" s="751" t="s">
        <v>59</v>
      </c>
      <c r="E88" s="751" t="s">
        <v>7</v>
      </c>
      <c r="F88" s="742">
        <v>108.95</v>
      </c>
      <c r="G88" s="316">
        <v>4500</v>
      </c>
      <c r="H88" s="316">
        <v>4500</v>
      </c>
      <c r="I88" s="752" t="s">
        <v>5550</v>
      </c>
      <c r="J88" s="63"/>
    </row>
    <row r="89" spans="1:10" ht="15.75" x14ac:dyDescent="0.25">
      <c r="A89" s="972">
        <v>76</v>
      </c>
      <c r="B89" s="752" t="s">
        <v>5509</v>
      </c>
      <c r="C89" s="752" t="s">
        <v>47</v>
      </c>
      <c r="D89" s="751" t="s">
        <v>59</v>
      </c>
      <c r="E89" s="751" t="s">
        <v>7</v>
      </c>
      <c r="F89" s="742">
        <v>90.5</v>
      </c>
      <c r="G89" s="316">
        <v>2000</v>
      </c>
      <c r="H89" s="316">
        <v>2000</v>
      </c>
      <c r="I89" s="752" t="s">
        <v>5550</v>
      </c>
      <c r="J89" s="63"/>
    </row>
    <row r="90" spans="1:10" ht="15.75" x14ac:dyDescent="0.25">
      <c r="A90" s="972">
        <v>77</v>
      </c>
      <c r="B90" s="752" t="s">
        <v>5510</v>
      </c>
      <c r="C90" s="752" t="s">
        <v>5554</v>
      </c>
      <c r="D90" s="751" t="s">
        <v>59</v>
      </c>
      <c r="E90" s="751" t="s">
        <v>7</v>
      </c>
      <c r="F90" s="742">
        <v>102</v>
      </c>
      <c r="G90" s="316">
        <v>500</v>
      </c>
      <c r="H90" s="316">
        <v>0</v>
      </c>
      <c r="I90" s="752" t="s">
        <v>5550</v>
      </c>
      <c r="J90" s="63"/>
    </row>
    <row r="91" spans="1:10" ht="15.75" x14ac:dyDescent="0.25">
      <c r="A91" s="972">
        <v>78</v>
      </c>
      <c r="B91" s="752" t="s">
        <v>3827</v>
      </c>
      <c r="C91" s="752" t="s">
        <v>5454</v>
      </c>
      <c r="D91" s="751" t="s">
        <v>59</v>
      </c>
      <c r="E91" s="751" t="s">
        <v>7</v>
      </c>
      <c r="F91" s="742">
        <v>50</v>
      </c>
      <c r="G91" s="316">
        <v>850</v>
      </c>
      <c r="H91" s="316">
        <v>850</v>
      </c>
      <c r="I91" s="752" t="s">
        <v>5555</v>
      </c>
      <c r="J91" s="63"/>
    </row>
    <row r="92" spans="1:10" ht="31.5" x14ac:dyDescent="0.25">
      <c r="A92" s="972">
        <v>79</v>
      </c>
      <c r="B92" s="752" t="s">
        <v>5583</v>
      </c>
      <c r="C92" s="752" t="s">
        <v>5557</v>
      </c>
      <c r="D92" s="751" t="s">
        <v>59</v>
      </c>
      <c r="E92" s="751" t="s">
        <v>7</v>
      </c>
      <c r="F92" s="742">
        <v>77.8</v>
      </c>
      <c r="G92" s="316">
        <v>2350</v>
      </c>
      <c r="H92" s="316">
        <v>2350</v>
      </c>
      <c r="I92" s="752" t="s">
        <v>5556</v>
      </c>
      <c r="J92" s="63"/>
    </row>
    <row r="93" spans="1:10" ht="31.5" x14ac:dyDescent="0.25">
      <c r="A93" s="972">
        <v>80</v>
      </c>
      <c r="B93" s="752" t="s">
        <v>6387</v>
      </c>
      <c r="C93" s="752" t="s">
        <v>6388</v>
      </c>
      <c r="D93" s="751" t="s">
        <v>59</v>
      </c>
      <c r="E93" s="751" t="s">
        <v>7</v>
      </c>
      <c r="F93" s="742">
        <v>146</v>
      </c>
      <c r="G93" s="316">
        <v>3100</v>
      </c>
      <c r="H93" s="316"/>
      <c r="I93" s="752"/>
      <c r="J93" s="63" t="s">
        <v>6298</v>
      </c>
    </row>
    <row r="94" spans="1:10" ht="31.5" x14ac:dyDescent="0.25">
      <c r="A94" s="972">
        <v>81</v>
      </c>
      <c r="B94" s="752" t="s">
        <v>6481</v>
      </c>
      <c r="C94" s="752" t="s">
        <v>6389</v>
      </c>
      <c r="D94" s="751" t="s">
        <v>59</v>
      </c>
      <c r="E94" s="751" t="s">
        <v>3</v>
      </c>
      <c r="F94" s="742">
        <v>1630</v>
      </c>
      <c r="G94" s="316">
        <v>1477</v>
      </c>
      <c r="H94" s="316">
        <v>1477</v>
      </c>
      <c r="I94" s="752"/>
      <c r="J94" s="63" t="s">
        <v>6298</v>
      </c>
    </row>
    <row r="95" spans="1:10" ht="15.75" x14ac:dyDescent="0.25">
      <c r="A95" s="972">
        <v>82</v>
      </c>
      <c r="B95" s="752" t="s">
        <v>6390</v>
      </c>
      <c r="C95" s="752" t="s">
        <v>6391</v>
      </c>
      <c r="D95" s="751" t="s">
        <v>59</v>
      </c>
      <c r="E95" s="751" t="s">
        <v>7</v>
      </c>
      <c r="F95" s="742">
        <v>60</v>
      </c>
      <c r="G95" s="316">
        <v>1850</v>
      </c>
      <c r="H95" s="316"/>
      <c r="I95" s="752"/>
      <c r="J95" s="63" t="s">
        <v>6298</v>
      </c>
    </row>
    <row r="96" spans="1:10" ht="15.75" x14ac:dyDescent="0.25">
      <c r="A96" s="972">
        <v>83</v>
      </c>
      <c r="B96" s="752" t="s">
        <v>6392</v>
      </c>
      <c r="C96" s="752" t="s">
        <v>6393</v>
      </c>
      <c r="D96" s="751" t="s">
        <v>59</v>
      </c>
      <c r="E96" s="751" t="s">
        <v>7</v>
      </c>
      <c r="F96" s="742">
        <v>52</v>
      </c>
      <c r="G96" s="316">
        <v>1200</v>
      </c>
      <c r="H96" s="316"/>
      <c r="I96" s="752"/>
      <c r="J96" s="63" t="s">
        <v>6298</v>
      </c>
    </row>
    <row r="97" spans="1:10" ht="31.5" x14ac:dyDescent="0.25">
      <c r="A97" s="972">
        <v>84</v>
      </c>
      <c r="B97" s="752" t="s">
        <v>3747</v>
      </c>
      <c r="C97" s="752" t="s">
        <v>6394</v>
      </c>
      <c r="D97" s="751" t="s">
        <v>59</v>
      </c>
      <c r="E97" s="751" t="s">
        <v>7</v>
      </c>
      <c r="F97" s="742">
        <v>52.8</v>
      </c>
      <c r="G97" s="316">
        <v>850</v>
      </c>
      <c r="H97" s="316"/>
      <c r="I97" s="752"/>
      <c r="J97" s="63" t="s">
        <v>6298</v>
      </c>
    </row>
    <row r="98" spans="1:10" ht="15.75" x14ac:dyDescent="0.25">
      <c r="A98" s="972">
        <v>85</v>
      </c>
      <c r="B98" s="752" t="s">
        <v>3833</v>
      </c>
      <c r="C98" s="752" t="s">
        <v>6395</v>
      </c>
      <c r="D98" s="751" t="s">
        <v>59</v>
      </c>
      <c r="E98" s="751" t="s">
        <v>7</v>
      </c>
      <c r="F98" s="742">
        <v>50.2</v>
      </c>
      <c r="G98" s="316">
        <v>1200</v>
      </c>
      <c r="H98" s="316">
        <v>1200</v>
      </c>
      <c r="I98" s="752"/>
      <c r="J98" s="63" t="s">
        <v>6298</v>
      </c>
    </row>
    <row r="99" spans="1:10" ht="15.75" x14ac:dyDescent="0.25">
      <c r="A99" s="972">
        <v>86</v>
      </c>
      <c r="B99" s="752" t="s">
        <v>3868</v>
      </c>
      <c r="C99" s="752" t="s">
        <v>6396</v>
      </c>
      <c r="D99" s="751" t="s">
        <v>59</v>
      </c>
      <c r="E99" s="751" t="s">
        <v>7</v>
      </c>
      <c r="F99" s="742">
        <v>51</v>
      </c>
      <c r="G99" s="316">
        <v>1000</v>
      </c>
      <c r="H99" s="316"/>
      <c r="I99" s="752"/>
      <c r="J99" s="63" t="s">
        <v>6298</v>
      </c>
    </row>
    <row r="100" spans="1:10" ht="15.75" x14ac:dyDescent="0.25">
      <c r="A100" s="972">
        <v>87</v>
      </c>
      <c r="B100" s="752" t="s">
        <v>3817</v>
      </c>
      <c r="C100" s="752" t="s">
        <v>6400</v>
      </c>
      <c r="D100" s="751" t="s">
        <v>59</v>
      </c>
      <c r="E100" s="751" t="s">
        <v>7</v>
      </c>
      <c r="F100" s="742">
        <v>60</v>
      </c>
      <c r="G100" s="316">
        <v>1200</v>
      </c>
      <c r="H100" s="316">
        <v>1200</v>
      </c>
      <c r="I100" s="752"/>
      <c r="J100" s="63" t="s">
        <v>6298</v>
      </c>
    </row>
    <row r="101" spans="1:10" ht="31.5" x14ac:dyDescent="0.25">
      <c r="A101" s="972">
        <v>88</v>
      </c>
      <c r="B101" s="752" t="s">
        <v>6413</v>
      </c>
      <c r="C101" s="752" t="s">
        <v>6414</v>
      </c>
      <c r="D101" s="751" t="s">
        <v>59</v>
      </c>
      <c r="E101" s="751" t="s">
        <v>3</v>
      </c>
      <c r="F101" s="753">
        <v>220</v>
      </c>
      <c r="G101" s="316">
        <v>4920</v>
      </c>
      <c r="H101" s="316">
        <v>4920</v>
      </c>
      <c r="I101" s="752"/>
      <c r="J101" s="63" t="s">
        <v>6380</v>
      </c>
    </row>
    <row r="102" spans="1:10" ht="31.5" x14ac:dyDescent="0.25">
      <c r="A102" s="972">
        <v>89</v>
      </c>
      <c r="B102" s="752" t="s">
        <v>6486</v>
      </c>
      <c r="C102" s="752" t="s">
        <v>6487</v>
      </c>
      <c r="D102" s="752" t="s">
        <v>4</v>
      </c>
      <c r="E102" s="64" t="s">
        <v>51</v>
      </c>
      <c r="F102" s="755">
        <v>50.5</v>
      </c>
      <c r="G102" s="756">
        <v>2200</v>
      </c>
      <c r="H102" s="756">
        <v>2200</v>
      </c>
      <c r="I102" s="752"/>
      <c r="J102" s="63" t="s">
        <v>6380</v>
      </c>
    </row>
    <row r="103" spans="1:10" ht="31.5" x14ac:dyDescent="0.25">
      <c r="A103" s="972">
        <v>90</v>
      </c>
      <c r="B103" s="752" t="s">
        <v>6488</v>
      </c>
      <c r="C103" s="752" t="s">
        <v>6489</v>
      </c>
      <c r="D103" s="752" t="s">
        <v>4</v>
      </c>
      <c r="E103" s="64" t="s">
        <v>51</v>
      </c>
      <c r="F103" s="755">
        <v>50.7</v>
      </c>
      <c r="G103" s="756">
        <v>700</v>
      </c>
      <c r="H103" s="756">
        <v>700</v>
      </c>
      <c r="I103" s="752"/>
      <c r="J103" s="63" t="s">
        <v>6380</v>
      </c>
    </row>
    <row r="104" spans="1:10" s="264" customFormat="1" ht="31.5" x14ac:dyDescent="0.25">
      <c r="A104" s="972">
        <v>91</v>
      </c>
      <c r="B104" s="752" t="s">
        <v>6555</v>
      </c>
      <c r="C104" s="752" t="s">
        <v>207</v>
      </c>
      <c r="D104" s="752" t="s">
        <v>4</v>
      </c>
      <c r="E104" s="752" t="s">
        <v>51</v>
      </c>
      <c r="F104" s="755">
        <v>55</v>
      </c>
      <c r="G104" s="756">
        <v>1058</v>
      </c>
      <c r="H104" s="756">
        <v>1058</v>
      </c>
      <c r="I104" s="752" t="s">
        <v>5627</v>
      </c>
      <c r="J104" s="634"/>
    </row>
    <row r="105" spans="1:10" s="264" customFormat="1" ht="15.75" x14ac:dyDescent="0.25">
      <c r="A105" s="972">
        <v>92</v>
      </c>
      <c r="B105" s="752" t="s">
        <v>6556</v>
      </c>
      <c r="C105" s="752" t="s">
        <v>207</v>
      </c>
      <c r="D105" s="752" t="s">
        <v>4</v>
      </c>
      <c r="E105" s="752" t="s">
        <v>51</v>
      </c>
      <c r="F105" s="755">
        <v>51</v>
      </c>
      <c r="G105" s="756">
        <v>1900</v>
      </c>
      <c r="H105" s="756"/>
      <c r="I105" s="752"/>
      <c r="J105" s="634"/>
    </row>
    <row r="106" spans="1:10" ht="15.75" x14ac:dyDescent="0.25">
      <c r="A106" s="113" t="s">
        <v>267</v>
      </c>
      <c r="B106" s="20" t="s">
        <v>2015</v>
      </c>
      <c r="C106" s="20"/>
      <c r="D106" s="19"/>
      <c r="E106" s="19"/>
      <c r="F106" s="738">
        <f>SUM(F107:F131)+127.1+66.3+60.8+127.1+66.3+F134+142.3+51.5+90.78+226+226+93.5+71+71.7+71.7+162.8+162.8+F140+F141+57.6+57.6</f>
        <v>7169.8800000000019</v>
      </c>
      <c r="G106" s="146">
        <f>SUM(G107:G131)+400+1200+1400+100+700+G134+250+1200+1500+500+1800+75+1500+25+1700+35+1250+G140+G141+70+300</f>
        <v>82145</v>
      </c>
      <c r="H106" s="146">
        <f>SUM(H107:H131)+1200+1400+700+1200+1500+800+1500+1700+1250+300</f>
        <v>56160</v>
      </c>
      <c r="I106" s="20"/>
      <c r="J106" s="19"/>
    </row>
    <row r="107" spans="1:10" ht="31.5" x14ac:dyDescent="0.25">
      <c r="A107" s="751">
        <v>93</v>
      </c>
      <c r="B107" s="752" t="s">
        <v>5511</v>
      </c>
      <c r="C107" s="752" t="s">
        <v>5558</v>
      </c>
      <c r="D107" s="751" t="s">
        <v>59</v>
      </c>
      <c r="E107" s="751" t="s">
        <v>3</v>
      </c>
      <c r="F107" s="742">
        <v>130</v>
      </c>
      <c r="G107" s="316">
        <v>4500</v>
      </c>
      <c r="H107" s="316">
        <v>1720</v>
      </c>
      <c r="I107" s="752" t="s">
        <v>5578</v>
      </c>
      <c r="J107" s="63"/>
    </row>
    <row r="108" spans="1:10" ht="15.75" x14ac:dyDescent="0.25">
      <c r="A108" s="751">
        <v>94</v>
      </c>
      <c r="B108" s="752" t="s">
        <v>5512</v>
      </c>
      <c r="C108" s="752" t="s">
        <v>622</v>
      </c>
      <c r="D108" s="751" t="s">
        <v>59</v>
      </c>
      <c r="E108" s="751" t="s">
        <v>3</v>
      </c>
      <c r="F108" s="742">
        <v>1620</v>
      </c>
      <c r="G108" s="316">
        <v>4100</v>
      </c>
      <c r="H108" s="316">
        <v>4100</v>
      </c>
      <c r="I108" s="752" t="s">
        <v>5579</v>
      </c>
      <c r="J108" s="63"/>
    </row>
    <row r="109" spans="1:10" ht="15.75" x14ac:dyDescent="0.25">
      <c r="A109" s="972">
        <v>95</v>
      </c>
      <c r="B109" s="752" t="s">
        <v>5513</v>
      </c>
      <c r="C109" s="752" t="s">
        <v>5559</v>
      </c>
      <c r="D109" s="751" t="s">
        <v>59</v>
      </c>
      <c r="E109" s="751" t="s">
        <v>3</v>
      </c>
      <c r="F109" s="742">
        <v>463.57</v>
      </c>
      <c r="G109" s="316">
        <v>5800</v>
      </c>
      <c r="H109" s="316">
        <v>5800</v>
      </c>
      <c r="I109" s="752" t="s">
        <v>5579</v>
      </c>
      <c r="J109" s="63"/>
    </row>
    <row r="110" spans="1:10" s="69" customFormat="1" ht="15.75" x14ac:dyDescent="0.2">
      <c r="A110" s="972">
        <v>96</v>
      </c>
      <c r="B110" s="752" t="s">
        <v>5514</v>
      </c>
      <c r="C110" s="752" t="s">
        <v>5560</v>
      </c>
      <c r="D110" s="751" t="s">
        <v>59</v>
      </c>
      <c r="E110" s="751" t="s">
        <v>3</v>
      </c>
      <c r="F110" s="742">
        <v>732</v>
      </c>
      <c r="G110" s="316">
        <v>4800</v>
      </c>
      <c r="H110" s="316">
        <v>0</v>
      </c>
      <c r="I110" s="752" t="s">
        <v>5579</v>
      </c>
      <c r="J110" s="63"/>
    </row>
    <row r="111" spans="1:10" ht="15.75" x14ac:dyDescent="0.25">
      <c r="A111" s="972">
        <v>97</v>
      </c>
      <c r="B111" s="752" t="s">
        <v>2016</v>
      </c>
      <c r="C111" s="752" t="s">
        <v>5561</v>
      </c>
      <c r="D111" s="751" t="s">
        <v>59</v>
      </c>
      <c r="E111" s="751" t="s">
        <v>3</v>
      </c>
      <c r="F111" s="742">
        <v>108</v>
      </c>
      <c r="G111" s="316">
        <v>3200</v>
      </c>
      <c r="H111" s="316">
        <v>1500</v>
      </c>
      <c r="I111" s="752" t="s">
        <v>5580</v>
      </c>
      <c r="J111" s="63"/>
    </row>
    <row r="112" spans="1:10" ht="15.75" x14ac:dyDescent="0.25">
      <c r="A112" s="972">
        <v>98</v>
      </c>
      <c r="B112" s="752" t="s">
        <v>5593</v>
      </c>
      <c r="C112" s="752" t="s">
        <v>5561</v>
      </c>
      <c r="D112" s="751" t="s">
        <v>59</v>
      </c>
      <c r="E112" s="751" t="s">
        <v>3</v>
      </c>
      <c r="F112" s="742">
        <v>94</v>
      </c>
      <c r="G112" s="316">
        <v>2900</v>
      </c>
      <c r="H112" s="316">
        <v>2900</v>
      </c>
      <c r="I112" s="752" t="s">
        <v>5580</v>
      </c>
      <c r="J112" s="63"/>
    </row>
    <row r="113" spans="1:10" ht="15.75" x14ac:dyDescent="0.25">
      <c r="A113" s="972">
        <v>99</v>
      </c>
      <c r="B113" s="752" t="s">
        <v>5515</v>
      </c>
      <c r="C113" s="752" t="s">
        <v>961</v>
      </c>
      <c r="D113" s="751" t="s">
        <v>59</v>
      </c>
      <c r="E113" s="751" t="s">
        <v>3</v>
      </c>
      <c r="F113" s="742">
        <v>159</v>
      </c>
      <c r="G113" s="316">
        <v>4000</v>
      </c>
      <c r="H113" s="316">
        <v>1800</v>
      </c>
      <c r="I113" s="752" t="s">
        <v>5581</v>
      </c>
      <c r="J113" s="63"/>
    </row>
    <row r="114" spans="1:10" ht="15.75" x14ac:dyDescent="0.25">
      <c r="A114" s="972">
        <v>100</v>
      </c>
      <c r="B114" s="752" t="s">
        <v>4712</v>
      </c>
      <c r="C114" s="752" t="s">
        <v>5562</v>
      </c>
      <c r="D114" s="751" t="s">
        <v>59</v>
      </c>
      <c r="E114" s="751" t="s">
        <v>3</v>
      </c>
      <c r="F114" s="742">
        <v>124</v>
      </c>
      <c r="G114" s="316">
        <v>1700</v>
      </c>
      <c r="H114" s="316">
        <v>1700</v>
      </c>
      <c r="I114" s="752" t="s">
        <v>5582</v>
      </c>
      <c r="J114" s="63"/>
    </row>
    <row r="115" spans="1:10" s="69" customFormat="1" ht="15.75" x14ac:dyDescent="0.2">
      <c r="A115" s="972">
        <v>101</v>
      </c>
      <c r="B115" s="752" t="s">
        <v>5592</v>
      </c>
      <c r="C115" s="752" t="s">
        <v>622</v>
      </c>
      <c r="D115" s="751" t="s">
        <v>59</v>
      </c>
      <c r="E115" s="751" t="s">
        <v>7</v>
      </c>
      <c r="F115" s="742">
        <v>52.4</v>
      </c>
      <c r="G115" s="316">
        <v>220</v>
      </c>
      <c r="H115" s="316">
        <v>220</v>
      </c>
      <c r="I115" s="752" t="s">
        <v>5564</v>
      </c>
      <c r="J115" s="63"/>
    </row>
    <row r="116" spans="1:10" s="69" customFormat="1" ht="15.75" x14ac:dyDescent="0.2">
      <c r="A116" s="972">
        <v>102</v>
      </c>
      <c r="B116" s="752" t="s">
        <v>5591</v>
      </c>
      <c r="C116" s="752" t="s">
        <v>5563</v>
      </c>
      <c r="D116" s="751" t="s">
        <v>59</v>
      </c>
      <c r="E116" s="751" t="s">
        <v>7</v>
      </c>
      <c r="F116" s="742">
        <v>152</v>
      </c>
      <c r="G116" s="316">
        <v>1930</v>
      </c>
      <c r="H116" s="316">
        <v>1930</v>
      </c>
      <c r="I116" s="752" t="s">
        <v>5564</v>
      </c>
      <c r="J116" s="63"/>
    </row>
    <row r="117" spans="1:10" ht="15.75" x14ac:dyDescent="0.25">
      <c r="A117" s="972">
        <v>103</v>
      </c>
      <c r="B117" s="757" t="s">
        <v>5590</v>
      </c>
      <c r="C117" s="752" t="s">
        <v>5565</v>
      </c>
      <c r="D117" s="751" t="s">
        <v>59</v>
      </c>
      <c r="E117" s="751" t="s">
        <v>7</v>
      </c>
      <c r="F117" s="742">
        <v>51</v>
      </c>
      <c r="G117" s="316">
        <v>1000</v>
      </c>
      <c r="H117" s="316">
        <v>0</v>
      </c>
      <c r="I117" s="752" t="s">
        <v>5564</v>
      </c>
      <c r="J117" s="63"/>
    </row>
    <row r="118" spans="1:10" ht="15.75" x14ac:dyDescent="0.25">
      <c r="A118" s="972">
        <v>104</v>
      </c>
      <c r="B118" s="752" t="s">
        <v>5589</v>
      </c>
      <c r="C118" s="752" t="s">
        <v>5565</v>
      </c>
      <c r="D118" s="751" t="s">
        <v>59</v>
      </c>
      <c r="E118" s="751" t="s">
        <v>7</v>
      </c>
      <c r="F118" s="742">
        <v>105.8</v>
      </c>
      <c r="G118" s="316">
        <v>660</v>
      </c>
      <c r="H118" s="316">
        <v>660</v>
      </c>
      <c r="I118" s="752" t="s">
        <v>5564</v>
      </c>
      <c r="J118" s="63"/>
    </row>
    <row r="119" spans="1:10" ht="15.75" x14ac:dyDescent="0.25">
      <c r="A119" s="972">
        <v>105</v>
      </c>
      <c r="B119" s="752" t="s">
        <v>5516</v>
      </c>
      <c r="C119" s="752" t="s">
        <v>5549</v>
      </c>
      <c r="D119" s="751" t="s">
        <v>59</v>
      </c>
      <c r="E119" s="751" t="s">
        <v>7</v>
      </c>
      <c r="F119" s="742">
        <v>54.89</v>
      </c>
      <c r="G119" s="316">
        <v>2600</v>
      </c>
      <c r="H119" s="316">
        <v>0</v>
      </c>
      <c r="I119" s="752" t="s">
        <v>5577</v>
      </c>
      <c r="J119" s="63"/>
    </row>
    <row r="120" spans="1:10" ht="15.75" x14ac:dyDescent="0.25">
      <c r="A120" s="972">
        <v>106</v>
      </c>
      <c r="B120" s="752" t="s">
        <v>5517</v>
      </c>
      <c r="C120" s="752" t="s">
        <v>5566</v>
      </c>
      <c r="D120" s="751" t="s">
        <v>59</v>
      </c>
      <c r="E120" s="751" t="s">
        <v>7</v>
      </c>
      <c r="F120" s="742">
        <v>98.57</v>
      </c>
      <c r="G120" s="316">
        <v>3000</v>
      </c>
      <c r="H120" s="316">
        <v>3000</v>
      </c>
      <c r="I120" s="752" t="s">
        <v>5577</v>
      </c>
      <c r="J120" s="63"/>
    </row>
    <row r="121" spans="1:10" ht="31.5" customHeight="1" x14ac:dyDescent="0.25">
      <c r="A121" s="972">
        <v>107</v>
      </c>
      <c r="B121" s="752" t="s">
        <v>5518</v>
      </c>
      <c r="C121" s="752" t="s">
        <v>5559</v>
      </c>
      <c r="D121" s="751" t="s">
        <v>59</v>
      </c>
      <c r="E121" s="751" t="s">
        <v>7</v>
      </c>
      <c r="F121" s="742">
        <v>252.9</v>
      </c>
      <c r="G121" s="316">
        <v>2580</v>
      </c>
      <c r="H121" s="316">
        <v>2580</v>
      </c>
      <c r="I121" s="752" t="s">
        <v>5577</v>
      </c>
      <c r="J121" s="63"/>
    </row>
    <row r="122" spans="1:10" ht="15.75" x14ac:dyDescent="0.25">
      <c r="A122" s="972">
        <v>108</v>
      </c>
      <c r="B122" s="752" t="s">
        <v>5519</v>
      </c>
      <c r="C122" s="752" t="s">
        <v>5567</v>
      </c>
      <c r="D122" s="751" t="s">
        <v>59</v>
      </c>
      <c r="E122" s="751" t="s">
        <v>7</v>
      </c>
      <c r="F122" s="742">
        <v>87.2</v>
      </c>
      <c r="G122" s="316">
        <v>3000</v>
      </c>
      <c r="H122" s="316">
        <v>3000</v>
      </c>
      <c r="I122" s="752" t="s">
        <v>5576</v>
      </c>
      <c r="J122" s="63"/>
    </row>
    <row r="123" spans="1:10" ht="31.5" x14ac:dyDescent="0.25">
      <c r="A123" s="972">
        <v>109</v>
      </c>
      <c r="B123" s="752" t="s">
        <v>5520</v>
      </c>
      <c r="C123" s="752" t="s">
        <v>5568</v>
      </c>
      <c r="D123" s="751" t="s">
        <v>59</v>
      </c>
      <c r="E123" s="751" t="s">
        <v>7</v>
      </c>
      <c r="F123" s="742">
        <v>52.8</v>
      </c>
      <c r="G123" s="316">
        <v>3200</v>
      </c>
      <c r="H123" s="316">
        <v>3200</v>
      </c>
      <c r="I123" s="752" t="s">
        <v>5576</v>
      </c>
      <c r="J123" s="63"/>
    </row>
    <row r="124" spans="1:10" ht="15.75" x14ac:dyDescent="0.25">
      <c r="A124" s="972">
        <v>110</v>
      </c>
      <c r="B124" s="752" t="s">
        <v>5521</v>
      </c>
      <c r="C124" s="752" t="s">
        <v>5569</v>
      </c>
      <c r="D124" s="751" t="s">
        <v>59</v>
      </c>
      <c r="E124" s="751" t="s">
        <v>7</v>
      </c>
      <c r="F124" s="742">
        <v>68.3</v>
      </c>
      <c r="G124" s="316">
        <v>2000</v>
      </c>
      <c r="H124" s="316">
        <v>2000</v>
      </c>
      <c r="I124" s="752" t="s">
        <v>5576</v>
      </c>
      <c r="J124" s="63"/>
    </row>
    <row r="125" spans="1:10" ht="15.75" x14ac:dyDescent="0.25">
      <c r="A125" s="972">
        <v>111</v>
      </c>
      <c r="B125" s="752" t="s">
        <v>5522</v>
      </c>
      <c r="C125" s="752" t="s">
        <v>878</v>
      </c>
      <c r="D125" s="751" t="s">
        <v>59</v>
      </c>
      <c r="E125" s="751" t="s">
        <v>7</v>
      </c>
      <c r="F125" s="742">
        <v>62</v>
      </c>
      <c r="G125" s="316">
        <v>2000</v>
      </c>
      <c r="H125" s="316">
        <v>2000</v>
      </c>
      <c r="I125" s="752" t="s">
        <v>5576</v>
      </c>
      <c r="J125" s="63"/>
    </row>
    <row r="126" spans="1:10" ht="15.75" x14ac:dyDescent="0.25">
      <c r="A126" s="972">
        <v>112</v>
      </c>
      <c r="B126" s="752" t="s">
        <v>5523</v>
      </c>
      <c r="C126" s="752" t="s">
        <v>5570</v>
      </c>
      <c r="D126" s="751" t="s">
        <v>59</v>
      </c>
      <c r="E126" s="751" t="s">
        <v>7</v>
      </c>
      <c r="F126" s="742">
        <v>195.3</v>
      </c>
      <c r="G126" s="316">
        <v>2500</v>
      </c>
      <c r="H126" s="316">
        <v>2500</v>
      </c>
      <c r="I126" s="752" t="s">
        <v>6</v>
      </c>
      <c r="J126" s="63"/>
    </row>
    <row r="127" spans="1:10" ht="15.75" x14ac:dyDescent="0.25">
      <c r="A127" s="972">
        <v>113</v>
      </c>
      <c r="B127" s="752" t="s">
        <v>5524</v>
      </c>
      <c r="C127" s="752" t="s">
        <v>5571</v>
      </c>
      <c r="D127" s="751" t="s">
        <v>59</v>
      </c>
      <c r="E127" s="751" t="s">
        <v>7</v>
      </c>
      <c r="F127" s="742">
        <v>106.9</v>
      </c>
      <c r="G127" s="316">
        <v>2900</v>
      </c>
      <c r="H127" s="316">
        <v>0</v>
      </c>
      <c r="I127" s="752" t="s">
        <v>6</v>
      </c>
      <c r="J127" s="63"/>
    </row>
    <row r="128" spans="1:10" ht="31.5" x14ac:dyDescent="0.25">
      <c r="A128" s="972">
        <v>114</v>
      </c>
      <c r="B128" s="752" t="s">
        <v>5525</v>
      </c>
      <c r="C128" s="752" t="s">
        <v>5572</v>
      </c>
      <c r="D128" s="751" t="s">
        <v>59</v>
      </c>
      <c r="E128" s="751" t="s">
        <v>7</v>
      </c>
      <c r="F128" s="742">
        <v>94</v>
      </c>
      <c r="G128" s="316">
        <v>2500</v>
      </c>
      <c r="H128" s="316">
        <v>2500</v>
      </c>
      <c r="I128" s="752" t="s">
        <v>6</v>
      </c>
      <c r="J128" s="63"/>
    </row>
    <row r="129" spans="1:10" ht="15.75" x14ac:dyDescent="0.25">
      <c r="A129" s="972">
        <v>115</v>
      </c>
      <c r="B129" s="752" t="s">
        <v>6415</v>
      </c>
      <c r="C129" s="752" t="s">
        <v>872</v>
      </c>
      <c r="D129" s="751" t="s">
        <v>59</v>
      </c>
      <c r="E129" s="751" t="s">
        <v>7</v>
      </c>
      <c r="F129" s="742">
        <v>75</v>
      </c>
      <c r="G129" s="316">
        <v>1700</v>
      </c>
      <c r="H129" s="316">
        <v>1150</v>
      </c>
      <c r="I129" s="752"/>
      <c r="J129" s="63" t="s">
        <v>6298</v>
      </c>
    </row>
    <row r="130" spans="1:10" ht="15.75" x14ac:dyDescent="0.25">
      <c r="A130" s="972">
        <v>116</v>
      </c>
      <c r="B130" s="752" t="s">
        <v>6416</v>
      </c>
      <c r="C130" s="752" t="s">
        <v>872</v>
      </c>
      <c r="D130" s="751" t="s">
        <v>59</v>
      </c>
      <c r="E130" s="751" t="s">
        <v>7</v>
      </c>
      <c r="F130" s="742">
        <v>56.8</v>
      </c>
      <c r="G130" s="316">
        <v>1200</v>
      </c>
      <c r="H130" s="316">
        <v>350</v>
      </c>
      <c r="I130" s="752"/>
      <c r="J130" s="63" t="s">
        <v>6298</v>
      </c>
    </row>
    <row r="131" spans="1:10" ht="15.75" x14ac:dyDescent="0.25">
      <c r="A131" s="972">
        <v>117</v>
      </c>
      <c r="B131" s="752" t="s">
        <v>6417</v>
      </c>
      <c r="C131" s="752" t="s">
        <v>872</v>
      </c>
      <c r="D131" s="751" t="s">
        <v>59</v>
      </c>
      <c r="E131" s="751" t="s">
        <v>51</v>
      </c>
      <c r="F131" s="742">
        <v>60</v>
      </c>
      <c r="G131" s="316">
        <v>400</v>
      </c>
      <c r="H131" s="316">
        <v>0</v>
      </c>
      <c r="I131" s="752"/>
      <c r="J131" s="63" t="s">
        <v>6380</v>
      </c>
    </row>
    <row r="132" spans="1:10" ht="47.25" x14ac:dyDescent="0.25">
      <c r="A132" s="972">
        <v>118</v>
      </c>
      <c r="B132" s="752" t="s">
        <v>6495</v>
      </c>
      <c r="C132" s="752" t="s">
        <v>861</v>
      </c>
      <c r="D132" s="751" t="s">
        <v>59</v>
      </c>
      <c r="E132" s="751" t="s">
        <v>51</v>
      </c>
      <c r="F132" s="758" t="s">
        <v>6496</v>
      </c>
      <c r="G132" s="759" t="s">
        <v>6497</v>
      </c>
      <c r="H132" s="759" t="s">
        <v>6498</v>
      </c>
      <c r="I132" s="752"/>
      <c r="J132" s="63" t="s">
        <v>6380</v>
      </c>
    </row>
    <row r="133" spans="1:10" ht="31.5" x14ac:dyDescent="0.25">
      <c r="A133" s="972">
        <v>119</v>
      </c>
      <c r="B133" s="752" t="s">
        <v>6499</v>
      </c>
      <c r="C133" s="752" t="s">
        <v>861</v>
      </c>
      <c r="D133" s="751" t="s">
        <v>59</v>
      </c>
      <c r="E133" s="751" t="s">
        <v>51</v>
      </c>
      <c r="F133" s="758" t="s">
        <v>6500</v>
      </c>
      <c r="G133" s="759" t="s">
        <v>6501</v>
      </c>
      <c r="H133" s="759" t="s">
        <v>6502</v>
      </c>
      <c r="I133" s="752"/>
      <c r="J133" s="63" t="s">
        <v>6380</v>
      </c>
    </row>
    <row r="134" spans="1:10" ht="15.75" x14ac:dyDescent="0.25">
      <c r="A134" s="972">
        <v>120</v>
      </c>
      <c r="B134" s="296" t="s">
        <v>6418</v>
      </c>
      <c r="C134" s="752" t="s">
        <v>209</v>
      </c>
      <c r="D134" s="751" t="s">
        <v>59</v>
      </c>
      <c r="E134" s="751" t="s">
        <v>51</v>
      </c>
      <c r="F134" s="758">
        <v>63.57</v>
      </c>
      <c r="G134" s="316">
        <v>2000</v>
      </c>
      <c r="H134" s="316">
        <v>0</v>
      </c>
      <c r="I134" s="752"/>
      <c r="J134" s="63" t="s">
        <v>6380</v>
      </c>
    </row>
    <row r="135" spans="1:10" ht="47.25" x14ac:dyDescent="0.25">
      <c r="A135" s="972">
        <v>121</v>
      </c>
      <c r="B135" s="752" t="s">
        <v>6503</v>
      </c>
      <c r="C135" s="752" t="s">
        <v>6419</v>
      </c>
      <c r="D135" s="751" t="s">
        <v>59</v>
      </c>
      <c r="E135" s="751" t="s">
        <v>51</v>
      </c>
      <c r="F135" s="758" t="s">
        <v>6504</v>
      </c>
      <c r="G135" s="759" t="s">
        <v>6505</v>
      </c>
      <c r="H135" s="759" t="s">
        <v>6506</v>
      </c>
      <c r="I135" s="752"/>
      <c r="J135" s="63" t="s">
        <v>6380</v>
      </c>
    </row>
    <row r="136" spans="1:10" ht="31.5" x14ac:dyDescent="0.25">
      <c r="A136" s="972">
        <v>122</v>
      </c>
      <c r="B136" s="752" t="s">
        <v>6507</v>
      </c>
      <c r="C136" s="752" t="s">
        <v>209</v>
      </c>
      <c r="D136" s="751" t="s">
        <v>59</v>
      </c>
      <c r="E136" s="751" t="s">
        <v>51</v>
      </c>
      <c r="F136" s="758" t="s">
        <v>6508</v>
      </c>
      <c r="G136" s="759" t="s">
        <v>6509</v>
      </c>
      <c r="H136" s="759" t="s">
        <v>6510</v>
      </c>
      <c r="I136" s="752"/>
      <c r="J136" s="63" t="s">
        <v>6380</v>
      </c>
    </row>
    <row r="137" spans="1:10" ht="31.5" x14ac:dyDescent="0.25">
      <c r="A137" s="972">
        <v>123</v>
      </c>
      <c r="B137" s="752" t="s">
        <v>6511</v>
      </c>
      <c r="C137" s="752" t="s">
        <v>6420</v>
      </c>
      <c r="D137" s="751" t="s">
        <v>59</v>
      </c>
      <c r="E137" s="751" t="s">
        <v>7</v>
      </c>
      <c r="F137" s="758" t="s">
        <v>6512</v>
      </c>
      <c r="G137" s="759" t="s">
        <v>6513</v>
      </c>
      <c r="H137" s="759" t="s">
        <v>6514</v>
      </c>
      <c r="I137" s="752"/>
      <c r="J137" s="63" t="s">
        <v>6380</v>
      </c>
    </row>
    <row r="138" spans="1:10" ht="31.5" x14ac:dyDescent="0.25">
      <c r="A138" s="972">
        <v>124</v>
      </c>
      <c r="B138" s="752" t="s">
        <v>6515</v>
      </c>
      <c r="C138" s="752" t="s">
        <v>6421</v>
      </c>
      <c r="D138" s="751" t="s">
        <v>59</v>
      </c>
      <c r="E138" s="751" t="s">
        <v>51</v>
      </c>
      <c r="F138" s="758" t="s">
        <v>6516</v>
      </c>
      <c r="G138" s="759" t="s">
        <v>6517</v>
      </c>
      <c r="H138" s="759" t="s">
        <v>6518</v>
      </c>
      <c r="I138" s="752"/>
      <c r="J138" s="63" t="s">
        <v>6380</v>
      </c>
    </row>
    <row r="139" spans="1:10" ht="31.5" x14ac:dyDescent="0.25">
      <c r="A139" s="972">
        <v>125</v>
      </c>
      <c r="B139" s="752" t="s">
        <v>6526</v>
      </c>
      <c r="C139" s="752" t="s">
        <v>913</v>
      </c>
      <c r="D139" s="751" t="s">
        <v>59</v>
      </c>
      <c r="E139" s="751" t="s">
        <v>51</v>
      </c>
      <c r="F139" s="758" t="s">
        <v>6527</v>
      </c>
      <c r="G139" s="759" t="s">
        <v>6528</v>
      </c>
      <c r="H139" s="759" t="s">
        <v>6529</v>
      </c>
      <c r="I139" s="752"/>
      <c r="J139" s="63" t="s">
        <v>6380</v>
      </c>
    </row>
    <row r="140" spans="1:10" ht="15.75" x14ac:dyDescent="0.25">
      <c r="A140" s="972">
        <v>126</v>
      </c>
      <c r="B140" s="760" t="s">
        <v>6536</v>
      </c>
      <c r="C140" s="135" t="s">
        <v>6539</v>
      </c>
      <c r="D140" s="297" t="s">
        <v>59</v>
      </c>
      <c r="E140" s="135" t="s">
        <v>51</v>
      </c>
      <c r="F140" s="761">
        <v>59</v>
      </c>
      <c r="G140" s="762">
        <v>1300</v>
      </c>
      <c r="H140" s="759">
        <v>0</v>
      </c>
      <c r="I140" s="752"/>
      <c r="J140" s="63"/>
    </row>
    <row r="141" spans="1:10" ht="15.75" x14ac:dyDescent="0.25">
      <c r="A141" s="972">
        <v>127</v>
      </c>
      <c r="B141" s="296" t="s">
        <v>6537</v>
      </c>
      <c r="C141" s="752" t="s">
        <v>6538</v>
      </c>
      <c r="D141" s="297" t="s">
        <v>59</v>
      </c>
      <c r="E141" s="751" t="s">
        <v>51</v>
      </c>
      <c r="F141" s="763">
        <v>58</v>
      </c>
      <c r="G141" s="759">
        <v>450</v>
      </c>
      <c r="H141" s="759">
        <v>0</v>
      </c>
      <c r="I141" s="752"/>
      <c r="J141" s="63"/>
    </row>
    <row r="142" spans="1:10" ht="31.5" x14ac:dyDescent="0.25">
      <c r="A142" s="972">
        <v>128</v>
      </c>
      <c r="B142" s="752" t="s">
        <v>6541</v>
      </c>
      <c r="C142" s="752" t="s">
        <v>6540</v>
      </c>
      <c r="D142" s="297" t="s">
        <v>59</v>
      </c>
      <c r="E142" s="751" t="s">
        <v>51</v>
      </c>
      <c r="F142" s="758" t="s">
        <v>6542</v>
      </c>
      <c r="G142" s="759" t="s">
        <v>6543</v>
      </c>
      <c r="H142" s="759" t="s">
        <v>6544</v>
      </c>
      <c r="I142" s="752"/>
      <c r="J142" s="63"/>
    </row>
    <row r="143" spans="1:10" ht="15.75" x14ac:dyDescent="0.25">
      <c r="A143" s="113" t="s">
        <v>267</v>
      </c>
      <c r="B143" s="20" t="s">
        <v>214</v>
      </c>
      <c r="C143" s="20"/>
      <c r="D143" s="19"/>
      <c r="E143" s="19"/>
      <c r="F143" s="738">
        <f>SUM(F144:F148)</f>
        <v>651</v>
      </c>
      <c r="G143" s="146">
        <f t="shared" ref="G143:H143" si="3">SUM(G144:G148)</f>
        <v>8712</v>
      </c>
      <c r="H143" s="146">
        <f t="shared" si="3"/>
        <v>3500</v>
      </c>
      <c r="I143" s="20"/>
      <c r="J143" s="19"/>
    </row>
    <row r="144" spans="1:10" ht="15.75" x14ac:dyDescent="0.25">
      <c r="A144" s="751">
        <v>129</v>
      </c>
      <c r="B144" s="752" t="s">
        <v>5526</v>
      </c>
      <c r="C144" s="752" t="s">
        <v>5455</v>
      </c>
      <c r="D144" s="751" t="s">
        <v>59</v>
      </c>
      <c r="E144" s="751" t="s">
        <v>7</v>
      </c>
      <c r="F144" s="742">
        <v>124</v>
      </c>
      <c r="G144" s="316">
        <v>3200</v>
      </c>
      <c r="H144" s="316">
        <v>1000</v>
      </c>
      <c r="I144" s="752" t="s">
        <v>5575</v>
      </c>
      <c r="J144" s="63"/>
    </row>
    <row r="145" spans="1:10" ht="15.75" x14ac:dyDescent="0.25">
      <c r="A145" s="751">
        <v>130</v>
      </c>
      <c r="B145" s="752" t="s">
        <v>5527</v>
      </c>
      <c r="C145" s="752" t="s">
        <v>6978</v>
      </c>
      <c r="D145" s="751" t="s">
        <v>59</v>
      </c>
      <c r="E145" s="751" t="s">
        <v>7</v>
      </c>
      <c r="F145" s="742">
        <v>290</v>
      </c>
      <c r="G145" s="316">
        <v>762</v>
      </c>
      <c r="H145" s="316">
        <v>500</v>
      </c>
      <c r="I145" s="752" t="s">
        <v>5575</v>
      </c>
      <c r="J145" s="63"/>
    </row>
    <row r="146" spans="1:10" ht="15.75" x14ac:dyDescent="0.25">
      <c r="A146" s="972">
        <v>131</v>
      </c>
      <c r="B146" s="752" t="s">
        <v>5528</v>
      </c>
      <c r="C146" s="752" t="s">
        <v>6978</v>
      </c>
      <c r="D146" s="751" t="s">
        <v>59</v>
      </c>
      <c r="E146" s="751" t="s">
        <v>7</v>
      </c>
      <c r="F146" s="742">
        <v>102</v>
      </c>
      <c r="G146" s="316">
        <v>2600</v>
      </c>
      <c r="H146" s="316">
        <v>2000</v>
      </c>
      <c r="I146" s="752" t="s">
        <v>5575</v>
      </c>
      <c r="J146" s="63"/>
    </row>
    <row r="147" spans="1:10" ht="15.75" x14ac:dyDescent="0.25">
      <c r="A147" s="972">
        <v>132</v>
      </c>
      <c r="B147" s="752" t="s">
        <v>5529</v>
      </c>
      <c r="C147" s="752" t="s">
        <v>5573</v>
      </c>
      <c r="D147" s="751" t="s">
        <v>59</v>
      </c>
      <c r="E147" s="751" t="s">
        <v>7</v>
      </c>
      <c r="F147" s="742">
        <v>80</v>
      </c>
      <c r="G147" s="316">
        <v>750</v>
      </c>
      <c r="H147" s="316">
        <v>0</v>
      </c>
      <c r="I147" s="752" t="s">
        <v>5575</v>
      </c>
      <c r="J147" s="63"/>
    </row>
    <row r="148" spans="1:10" ht="15.75" x14ac:dyDescent="0.25">
      <c r="A148" s="972">
        <v>133</v>
      </c>
      <c r="B148" s="752" t="s">
        <v>60</v>
      </c>
      <c r="C148" s="752" t="s">
        <v>5574</v>
      </c>
      <c r="D148" s="751" t="s">
        <v>59</v>
      </c>
      <c r="E148" s="751" t="s">
        <v>7</v>
      </c>
      <c r="F148" s="742">
        <v>55</v>
      </c>
      <c r="G148" s="316">
        <v>1400</v>
      </c>
      <c r="H148" s="316">
        <v>0</v>
      </c>
      <c r="I148" s="752" t="s">
        <v>58</v>
      </c>
      <c r="J148" s="63"/>
    </row>
    <row r="149" spans="1:10" ht="15.75" x14ac:dyDescent="0.25">
      <c r="A149" s="734" t="s">
        <v>29</v>
      </c>
      <c r="B149" s="732" t="s">
        <v>5443</v>
      </c>
      <c r="C149" s="732"/>
      <c r="D149" s="734"/>
      <c r="E149" s="734"/>
      <c r="F149" s="735">
        <f>+F150+F153+F158</f>
        <v>68542.44</v>
      </c>
      <c r="G149" s="736">
        <f>+G150+G153+G158</f>
        <v>277370</v>
      </c>
      <c r="H149" s="736">
        <f>+H150+H153+H158</f>
        <v>16147</v>
      </c>
      <c r="I149" s="732"/>
      <c r="J149" s="19"/>
    </row>
    <row r="150" spans="1:10" ht="47.25" x14ac:dyDescent="0.25">
      <c r="A150" s="728" t="s">
        <v>3</v>
      </c>
      <c r="B150" s="727" t="s">
        <v>5441</v>
      </c>
      <c r="C150" s="727"/>
      <c r="D150" s="728"/>
      <c r="E150" s="728"/>
      <c r="F150" s="741">
        <f>SUM(F151:F152)</f>
        <v>13413</v>
      </c>
      <c r="G150" s="737">
        <f t="shared" ref="G150:H150" si="4">SUM(G151:G152)</f>
        <v>16200</v>
      </c>
      <c r="H150" s="729">
        <f t="shared" si="4"/>
        <v>0</v>
      </c>
      <c r="I150" s="727"/>
      <c r="J150" s="19"/>
    </row>
    <row r="151" spans="1:10" ht="31.5" x14ac:dyDescent="0.25">
      <c r="A151" s="75">
        <v>134</v>
      </c>
      <c r="B151" s="752" t="s">
        <v>52</v>
      </c>
      <c r="C151" s="752" t="s">
        <v>5624</v>
      </c>
      <c r="D151" s="751" t="s">
        <v>30</v>
      </c>
      <c r="E151" s="751" t="s">
        <v>3</v>
      </c>
      <c r="F151" s="742">
        <v>6359</v>
      </c>
      <c r="G151" s="316">
        <v>11500</v>
      </c>
      <c r="H151" s="316">
        <v>0</v>
      </c>
      <c r="I151" s="752" t="s">
        <v>5626</v>
      </c>
      <c r="J151" s="75"/>
    </row>
    <row r="152" spans="1:10" ht="31.5" x14ac:dyDescent="0.25">
      <c r="A152" s="75">
        <v>135</v>
      </c>
      <c r="B152" s="752" t="s">
        <v>55</v>
      </c>
      <c r="C152" s="752" t="s">
        <v>5625</v>
      </c>
      <c r="D152" s="751" t="s">
        <v>30</v>
      </c>
      <c r="E152" s="751" t="s">
        <v>3</v>
      </c>
      <c r="F152" s="742">
        <v>7054</v>
      </c>
      <c r="G152" s="316">
        <v>4700</v>
      </c>
      <c r="H152" s="316">
        <v>0</v>
      </c>
      <c r="I152" s="752" t="s">
        <v>5595</v>
      </c>
      <c r="J152" s="75"/>
    </row>
    <row r="153" spans="1:10" ht="15.75" x14ac:dyDescent="0.25">
      <c r="A153" s="744" t="s">
        <v>7</v>
      </c>
      <c r="B153" s="727" t="s">
        <v>5444</v>
      </c>
      <c r="C153" s="727"/>
      <c r="D153" s="743"/>
      <c r="E153" s="743" t="s">
        <v>3</v>
      </c>
      <c r="F153" s="741">
        <f>SUM(F154:F157)</f>
        <v>19628</v>
      </c>
      <c r="G153" s="737">
        <f>SUM(G154:G157)</f>
        <v>53850</v>
      </c>
      <c r="H153" s="729">
        <f>SUM(H154:H157)</f>
        <v>0</v>
      </c>
      <c r="I153" s="727"/>
      <c r="J153" s="113"/>
    </row>
    <row r="154" spans="1:10" ht="31.5" x14ac:dyDescent="0.25">
      <c r="A154" s="75">
        <v>136</v>
      </c>
      <c r="B154" s="752" t="s">
        <v>4465</v>
      </c>
      <c r="C154" s="752" t="s">
        <v>1021</v>
      </c>
      <c r="D154" s="751" t="s">
        <v>30</v>
      </c>
      <c r="E154" s="751" t="s">
        <v>3</v>
      </c>
      <c r="F154" s="742">
        <v>3155</v>
      </c>
      <c r="G154" s="316">
        <v>5600</v>
      </c>
      <c r="H154" s="316">
        <v>0</v>
      </c>
      <c r="I154" s="752" t="s">
        <v>5595</v>
      </c>
      <c r="J154" s="75"/>
    </row>
    <row r="155" spans="1:10" ht="15.75" x14ac:dyDescent="0.25">
      <c r="A155" s="75">
        <v>137</v>
      </c>
      <c r="B155" s="752" t="s">
        <v>4466</v>
      </c>
      <c r="C155" s="752" t="s">
        <v>5596</v>
      </c>
      <c r="D155" s="751" t="s">
        <v>30</v>
      </c>
      <c r="E155" s="751" t="s">
        <v>3</v>
      </c>
      <c r="F155" s="742">
        <v>3614</v>
      </c>
      <c r="G155" s="316">
        <v>7750</v>
      </c>
      <c r="H155" s="316">
        <v>0</v>
      </c>
      <c r="I155" s="752" t="s">
        <v>5595</v>
      </c>
      <c r="J155" s="75"/>
    </row>
    <row r="156" spans="1:10" ht="31.5" x14ac:dyDescent="0.25">
      <c r="A156" s="75">
        <v>138</v>
      </c>
      <c r="B156" s="752" t="s">
        <v>5627</v>
      </c>
      <c r="C156" s="752" t="s">
        <v>5985</v>
      </c>
      <c r="D156" s="751" t="s">
        <v>30</v>
      </c>
      <c r="E156" s="751" t="s">
        <v>3</v>
      </c>
      <c r="F156" s="742">
        <v>4359</v>
      </c>
      <c r="G156" s="316">
        <v>19200</v>
      </c>
      <c r="H156" s="316"/>
      <c r="I156" s="752" t="s">
        <v>5595</v>
      </c>
      <c r="J156" s="75"/>
    </row>
    <row r="157" spans="1:10" ht="15.75" x14ac:dyDescent="0.25">
      <c r="A157" s="75">
        <v>139</v>
      </c>
      <c r="B157" s="752" t="s">
        <v>37</v>
      </c>
      <c r="C157" s="752" t="s">
        <v>5984</v>
      </c>
      <c r="D157" s="751" t="s">
        <v>30</v>
      </c>
      <c r="E157" s="751" t="s">
        <v>3</v>
      </c>
      <c r="F157" s="742">
        <v>8500</v>
      </c>
      <c r="G157" s="316">
        <v>21300</v>
      </c>
      <c r="H157" s="316">
        <v>0</v>
      </c>
      <c r="I157" s="752" t="s">
        <v>5597</v>
      </c>
      <c r="J157" s="75"/>
    </row>
    <row r="158" spans="1:10" ht="15.75" x14ac:dyDescent="0.25">
      <c r="A158" s="744" t="s">
        <v>51</v>
      </c>
      <c r="B158" s="727" t="s">
        <v>5442</v>
      </c>
      <c r="C158" s="727"/>
      <c r="D158" s="743"/>
      <c r="E158" s="728"/>
      <c r="F158" s="741">
        <f>F159+F179+F208+F230</f>
        <v>35501.440000000002</v>
      </c>
      <c r="G158" s="737">
        <f t="shared" ref="G158:H158" si="5">G159+G179+G208+G230</f>
        <v>207320</v>
      </c>
      <c r="H158" s="737">
        <f t="shared" si="5"/>
        <v>16147</v>
      </c>
      <c r="I158" s="727"/>
      <c r="J158" s="113"/>
    </row>
    <row r="159" spans="1:10" ht="15.75" x14ac:dyDescent="0.25">
      <c r="A159" s="113" t="s">
        <v>267</v>
      </c>
      <c r="B159" s="20" t="s">
        <v>6981</v>
      </c>
      <c r="C159" s="20"/>
      <c r="D159" s="201"/>
      <c r="E159" s="19"/>
      <c r="F159" s="738">
        <f>SUM(F160:F177)+100.4+70</f>
        <v>11550.699999999999</v>
      </c>
      <c r="G159" s="146">
        <f>SUM(G160:G177)+1200+2300</f>
        <v>70845</v>
      </c>
      <c r="H159" s="146">
        <f>SUM(H160:H177)+300</f>
        <v>300</v>
      </c>
      <c r="I159" s="20"/>
      <c r="J159" s="113"/>
    </row>
    <row r="160" spans="1:10" ht="15.75" x14ac:dyDescent="0.25">
      <c r="A160" s="75">
        <v>140</v>
      </c>
      <c r="B160" s="752" t="s">
        <v>1839</v>
      </c>
      <c r="C160" s="752" t="s">
        <v>5982</v>
      </c>
      <c r="D160" s="751" t="s">
        <v>30</v>
      </c>
      <c r="E160" s="751" t="s">
        <v>7</v>
      </c>
      <c r="F160" s="742">
        <v>405</v>
      </c>
      <c r="G160" s="316">
        <v>4000</v>
      </c>
      <c r="H160" s="316">
        <v>0</v>
      </c>
      <c r="I160" s="752" t="s">
        <v>5983</v>
      </c>
      <c r="J160" s="75"/>
    </row>
    <row r="161" spans="1:10" ht="15.75" x14ac:dyDescent="0.25">
      <c r="A161" s="75">
        <v>141</v>
      </c>
      <c r="B161" s="752" t="s">
        <v>1873</v>
      </c>
      <c r="C161" s="752" t="s">
        <v>5981</v>
      </c>
      <c r="D161" s="751" t="s">
        <v>30</v>
      </c>
      <c r="E161" s="751" t="s">
        <v>7</v>
      </c>
      <c r="F161" s="742">
        <v>460</v>
      </c>
      <c r="G161" s="316">
        <v>3200</v>
      </c>
      <c r="H161" s="316">
        <v>0</v>
      </c>
      <c r="I161" s="752" t="s">
        <v>5983</v>
      </c>
      <c r="J161" s="75"/>
    </row>
    <row r="162" spans="1:10" ht="15.75" x14ac:dyDescent="0.25">
      <c r="A162" s="75">
        <v>142</v>
      </c>
      <c r="B162" s="752" t="s">
        <v>1872</v>
      </c>
      <c r="C162" s="752" t="s">
        <v>31</v>
      </c>
      <c r="D162" s="751" t="s">
        <v>30</v>
      </c>
      <c r="E162" s="751" t="s">
        <v>7</v>
      </c>
      <c r="F162" s="742">
        <v>151</v>
      </c>
      <c r="G162" s="316">
        <v>2500</v>
      </c>
      <c r="H162" s="316">
        <v>0</v>
      </c>
      <c r="I162" s="752" t="s">
        <v>5983</v>
      </c>
      <c r="J162" s="75"/>
    </row>
    <row r="163" spans="1:10" ht="31.5" x14ac:dyDescent="0.25">
      <c r="A163" s="75">
        <v>143</v>
      </c>
      <c r="B163" s="752" t="s">
        <v>5598</v>
      </c>
      <c r="C163" s="752" t="s">
        <v>36</v>
      </c>
      <c r="D163" s="751" t="s">
        <v>30</v>
      </c>
      <c r="E163" s="751" t="s">
        <v>7</v>
      </c>
      <c r="F163" s="742">
        <v>211</v>
      </c>
      <c r="G163" s="316">
        <v>2200</v>
      </c>
      <c r="H163" s="316">
        <v>0</v>
      </c>
      <c r="I163" s="752" t="s">
        <v>5627</v>
      </c>
      <c r="J163" s="75"/>
    </row>
    <row r="164" spans="1:10" ht="31.5" x14ac:dyDescent="0.25">
      <c r="A164" s="75">
        <v>144</v>
      </c>
      <c r="B164" s="752" t="s">
        <v>1868</v>
      </c>
      <c r="C164" s="752" t="s">
        <v>174</v>
      </c>
      <c r="D164" s="751" t="s">
        <v>30</v>
      </c>
      <c r="E164" s="751" t="s">
        <v>7</v>
      </c>
      <c r="F164" s="742">
        <v>343</v>
      </c>
      <c r="G164" s="316">
        <v>3700</v>
      </c>
      <c r="H164" s="316">
        <v>0</v>
      </c>
      <c r="I164" s="752" t="s">
        <v>5627</v>
      </c>
      <c r="J164" s="75"/>
    </row>
    <row r="165" spans="1:10" ht="31.5" x14ac:dyDescent="0.25">
      <c r="A165" s="75">
        <v>145</v>
      </c>
      <c r="B165" s="752" t="s">
        <v>1860</v>
      </c>
      <c r="C165" s="752" t="s">
        <v>710</v>
      </c>
      <c r="D165" s="751" t="s">
        <v>30</v>
      </c>
      <c r="E165" s="751" t="s">
        <v>7</v>
      </c>
      <c r="F165" s="742">
        <v>210.7</v>
      </c>
      <c r="G165" s="316">
        <v>2000</v>
      </c>
      <c r="H165" s="316">
        <v>0</v>
      </c>
      <c r="I165" s="752" t="s">
        <v>5627</v>
      </c>
      <c r="J165" s="75"/>
    </row>
    <row r="166" spans="1:10" ht="31.5" x14ac:dyDescent="0.25">
      <c r="A166" s="75">
        <v>146</v>
      </c>
      <c r="B166" s="752" t="s">
        <v>5599</v>
      </c>
      <c r="C166" s="752" t="s">
        <v>5980</v>
      </c>
      <c r="D166" s="751" t="s">
        <v>30</v>
      </c>
      <c r="E166" s="751" t="s">
        <v>7</v>
      </c>
      <c r="F166" s="742">
        <v>543</v>
      </c>
      <c r="G166" s="316">
        <v>4200</v>
      </c>
      <c r="H166" s="316">
        <v>0</v>
      </c>
      <c r="I166" s="752" t="s">
        <v>5627</v>
      </c>
      <c r="J166" s="75"/>
    </row>
    <row r="167" spans="1:10" ht="31.5" x14ac:dyDescent="0.25">
      <c r="A167" s="75">
        <v>147</v>
      </c>
      <c r="B167" s="752" t="s">
        <v>5600</v>
      </c>
      <c r="C167" s="752" t="s">
        <v>176</v>
      </c>
      <c r="D167" s="751" t="s">
        <v>30</v>
      </c>
      <c r="E167" s="751" t="s">
        <v>7</v>
      </c>
      <c r="F167" s="742">
        <v>279.3</v>
      </c>
      <c r="G167" s="316">
        <v>1600</v>
      </c>
      <c r="H167" s="316">
        <v>0</v>
      </c>
      <c r="I167" s="752" t="s">
        <v>5627</v>
      </c>
      <c r="J167" s="75"/>
    </row>
    <row r="168" spans="1:10" ht="15.75" x14ac:dyDescent="0.25">
      <c r="A168" s="75">
        <v>148</v>
      </c>
      <c r="B168" s="752" t="s">
        <v>33</v>
      </c>
      <c r="C168" s="752" t="s">
        <v>5601</v>
      </c>
      <c r="D168" s="751" t="s">
        <v>30</v>
      </c>
      <c r="E168" s="751" t="s">
        <v>7</v>
      </c>
      <c r="F168" s="742">
        <v>1273</v>
      </c>
      <c r="G168" s="316">
        <v>1800</v>
      </c>
      <c r="H168" s="316">
        <v>0</v>
      </c>
      <c r="I168" s="752" t="s">
        <v>5588</v>
      </c>
      <c r="J168" s="75"/>
    </row>
    <row r="169" spans="1:10" ht="15.75" x14ac:dyDescent="0.25">
      <c r="A169" s="75">
        <v>149</v>
      </c>
      <c r="B169" s="752" t="s">
        <v>5602</v>
      </c>
      <c r="C169" s="752" t="s">
        <v>5603</v>
      </c>
      <c r="D169" s="751" t="s">
        <v>30</v>
      </c>
      <c r="E169" s="751" t="s">
        <v>7</v>
      </c>
      <c r="F169" s="742">
        <v>500</v>
      </c>
      <c r="G169" s="316">
        <v>2500</v>
      </c>
      <c r="H169" s="316">
        <v>0</v>
      </c>
      <c r="I169" s="752" t="s">
        <v>5588</v>
      </c>
      <c r="J169" s="75"/>
    </row>
    <row r="170" spans="1:10" ht="31.5" x14ac:dyDescent="0.25">
      <c r="A170" s="75">
        <v>150</v>
      </c>
      <c r="B170" s="752" t="s">
        <v>5604</v>
      </c>
      <c r="C170" s="752" t="s">
        <v>5979</v>
      </c>
      <c r="D170" s="751" t="s">
        <v>30</v>
      </c>
      <c r="E170" s="751" t="s">
        <v>7</v>
      </c>
      <c r="F170" s="742">
        <v>600</v>
      </c>
      <c r="G170" s="316">
        <v>2000</v>
      </c>
      <c r="H170" s="316">
        <v>0</v>
      </c>
      <c r="I170" s="752" t="s">
        <v>5588</v>
      </c>
      <c r="J170" s="75"/>
    </row>
    <row r="171" spans="1:10" ht="31.5" x14ac:dyDescent="0.25">
      <c r="A171" s="75">
        <v>151</v>
      </c>
      <c r="B171" s="752" t="s">
        <v>5605</v>
      </c>
      <c r="C171" s="752" t="s">
        <v>5446</v>
      </c>
      <c r="D171" s="751" t="s">
        <v>30</v>
      </c>
      <c r="E171" s="751" t="s">
        <v>7</v>
      </c>
      <c r="F171" s="742">
        <v>560</v>
      </c>
      <c r="G171" s="316">
        <v>4850</v>
      </c>
      <c r="H171" s="316">
        <v>0</v>
      </c>
      <c r="I171" s="752" t="s">
        <v>5627</v>
      </c>
      <c r="J171" s="75"/>
    </row>
    <row r="172" spans="1:10" ht="15.75" x14ac:dyDescent="0.25">
      <c r="A172" s="75">
        <v>152</v>
      </c>
      <c r="B172" s="752" t="s">
        <v>5606</v>
      </c>
      <c r="C172" s="752" t="s">
        <v>5607</v>
      </c>
      <c r="D172" s="751" t="s">
        <v>30</v>
      </c>
      <c r="E172" s="751" t="s">
        <v>7</v>
      </c>
      <c r="F172" s="742">
        <v>1772</v>
      </c>
      <c r="G172" s="316">
        <v>11500</v>
      </c>
      <c r="H172" s="316">
        <v>0</v>
      </c>
      <c r="I172" s="752" t="s">
        <v>55</v>
      </c>
      <c r="J172" s="75"/>
    </row>
    <row r="173" spans="1:10" ht="31.5" x14ac:dyDescent="0.25">
      <c r="A173" s="75">
        <v>153</v>
      </c>
      <c r="B173" s="752" t="s">
        <v>5608</v>
      </c>
      <c r="C173" s="752" t="s">
        <v>5978</v>
      </c>
      <c r="D173" s="751" t="s">
        <v>30</v>
      </c>
      <c r="E173" s="751" t="s">
        <v>3</v>
      </c>
      <c r="F173" s="742">
        <v>1618</v>
      </c>
      <c r="G173" s="316">
        <v>3800</v>
      </c>
      <c r="H173" s="316">
        <v>0</v>
      </c>
      <c r="I173" s="752" t="s">
        <v>5001</v>
      </c>
      <c r="J173" s="75"/>
    </row>
    <row r="174" spans="1:10" s="264" customFormat="1" ht="31.5" x14ac:dyDescent="0.25">
      <c r="A174" s="75">
        <v>154</v>
      </c>
      <c r="B174" s="810" t="s">
        <v>5609</v>
      </c>
      <c r="C174" s="810" t="s">
        <v>5976</v>
      </c>
      <c r="D174" s="809" t="s">
        <v>30</v>
      </c>
      <c r="E174" s="809" t="s">
        <v>3</v>
      </c>
      <c r="F174" s="742">
        <v>1013</v>
      </c>
      <c r="G174" s="316">
        <v>8500</v>
      </c>
      <c r="H174" s="316">
        <v>0</v>
      </c>
      <c r="I174" s="810" t="s">
        <v>5975</v>
      </c>
      <c r="J174" s="75"/>
    </row>
    <row r="175" spans="1:10" ht="47.25" x14ac:dyDescent="0.25">
      <c r="A175" s="75">
        <v>155</v>
      </c>
      <c r="B175" s="752" t="s">
        <v>5610</v>
      </c>
      <c r="C175" s="752" t="s">
        <v>5974</v>
      </c>
      <c r="D175" s="751" t="s">
        <v>30</v>
      </c>
      <c r="E175" s="751" t="s">
        <v>3</v>
      </c>
      <c r="F175" s="742">
        <v>926</v>
      </c>
      <c r="G175" s="316">
        <v>5500</v>
      </c>
      <c r="H175" s="316">
        <v>0</v>
      </c>
      <c r="I175" s="752" t="s">
        <v>6979</v>
      </c>
      <c r="J175" s="75"/>
    </row>
    <row r="176" spans="1:10" ht="15.75" x14ac:dyDescent="0.25">
      <c r="A176" s="75">
        <v>156</v>
      </c>
      <c r="B176" s="135" t="s">
        <v>6480</v>
      </c>
      <c r="C176" s="135" t="s">
        <v>13</v>
      </c>
      <c r="D176" s="751" t="s">
        <v>30</v>
      </c>
      <c r="E176" s="751" t="s">
        <v>51</v>
      </c>
      <c r="F176" s="742">
        <v>188.3</v>
      </c>
      <c r="G176" s="316">
        <v>420</v>
      </c>
      <c r="H176" s="316"/>
      <c r="I176" s="752"/>
      <c r="J176" s="75" t="s">
        <v>6380</v>
      </c>
    </row>
    <row r="177" spans="1:10" ht="15.75" x14ac:dyDescent="0.25">
      <c r="A177" s="75">
        <v>157</v>
      </c>
      <c r="B177" s="135" t="s">
        <v>6423</v>
      </c>
      <c r="C177" s="135" t="s">
        <v>6424</v>
      </c>
      <c r="D177" s="751" t="s">
        <v>30</v>
      </c>
      <c r="E177" s="751" t="s">
        <v>51</v>
      </c>
      <c r="F177" s="742">
        <v>327</v>
      </c>
      <c r="G177" s="316">
        <v>3075</v>
      </c>
      <c r="H177" s="316"/>
      <c r="I177" s="752"/>
      <c r="J177" s="75" t="s">
        <v>6298</v>
      </c>
    </row>
    <row r="178" spans="1:10" ht="31.5" x14ac:dyDescent="0.25">
      <c r="A178" s="75">
        <v>158</v>
      </c>
      <c r="B178" s="752" t="s">
        <v>6547</v>
      </c>
      <c r="C178" s="752" t="s">
        <v>11</v>
      </c>
      <c r="D178" s="751" t="s">
        <v>6378</v>
      </c>
      <c r="E178" s="751" t="s">
        <v>51</v>
      </c>
      <c r="F178" s="742" t="s">
        <v>6379</v>
      </c>
      <c r="G178" s="316" t="s">
        <v>6548</v>
      </c>
      <c r="H178" s="316" t="s">
        <v>6549</v>
      </c>
      <c r="I178" s="752"/>
      <c r="J178" s="63" t="s">
        <v>6380</v>
      </c>
    </row>
    <row r="179" spans="1:10" ht="15.75" x14ac:dyDescent="0.25">
      <c r="A179" s="113" t="s">
        <v>267</v>
      </c>
      <c r="B179" s="20" t="s">
        <v>2014</v>
      </c>
      <c r="C179" s="20"/>
      <c r="D179" s="201"/>
      <c r="E179" s="19"/>
      <c r="F179" s="745">
        <f>SUM(F180:F196)+50.75+50.72+SUM(F198:F207)</f>
        <v>8431.64</v>
      </c>
      <c r="G179" s="204">
        <f>SUM(G180:G207)</f>
        <v>67337</v>
      </c>
      <c r="H179" s="204">
        <f>SUM(H180:H207)</f>
        <v>12017</v>
      </c>
      <c r="I179" s="20"/>
      <c r="J179" s="113"/>
    </row>
    <row r="180" spans="1:10" ht="15.75" x14ac:dyDescent="0.25">
      <c r="A180" s="75">
        <v>159</v>
      </c>
      <c r="B180" s="752" t="s">
        <v>5611</v>
      </c>
      <c r="C180" s="752" t="s">
        <v>5973</v>
      </c>
      <c r="D180" s="751" t="s">
        <v>30</v>
      </c>
      <c r="E180" s="751" t="s">
        <v>7</v>
      </c>
      <c r="F180" s="742">
        <v>560</v>
      </c>
      <c r="G180" s="316">
        <v>3670</v>
      </c>
      <c r="H180" s="316">
        <v>0</v>
      </c>
      <c r="I180" s="752" t="s">
        <v>5001</v>
      </c>
      <c r="J180" s="75"/>
    </row>
    <row r="181" spans="1:10" ht="15.75" x14ac:dyDescent="0.25">
      <c r="A181" s="75">
        <v>160</v>
      </c>
      <c r="B181" s="752" t="s">
        <v>178</v>
      </c>
      <c r="C181" s="752" t="s">
        <v>5453</v>
      </c>
      <c r="D181" s="751" t="s">
        <v>30</v>
      </c>
      <c r="E181" s="751" t="s">
        <v>7</v>
      </c>
      <c r="F181" s="742">
        <v>331</v>
      </c>
      <c r="G181" s="316">
        <v>3400</v>
      </c>
      <c r="H181" s="316">
        <v>0</v>
      </c>
      <c r="I181" s="752" t="s">
        <v>37</v>
      </c>
      <c r="J181" s="75"/>
    </row>
    <row r="182" spans="1:10" ht="31.5" x14ac:dyDescent="0.25">
      <c r="A182" s="75">
        <v>161</v>
      </c>
      <c r="B182" s="752" t="s">
        <v>38</v>
      </c>
      <c r="C182" s="752" t="s">
        <v>5972</v>
      </c>
      <c r="D182" s="751" t="s">
        <v>30</v>
      </c>
      <c r="E182" s="751" t="s">
        <v>7</v>
      </c>
      <c r="F182" s="742">
        <v>1005.45</v>
      </c>
      <c r="G182" s="316">
        <v>3600</v>
      </c>
      <c r="H182" s="316">
        <v>0</v>
      </c>
      <c r="I182" s="752" t="s">
        <v>37</v>
      </c>
      <c r="J182" s="75"/>
    </row>
    <row r="183" spans="1:10" ht="15.75" x14ac:dyDescent="0.25">
      <c r="A183" s="75">
        <v>162</v>
      </c>
      <c r="B183" s="752" t="s">
        <v>997</v>
      </c>
      <c r="C183" s="752" t="s">
        <v>5839</v>
      </c>
      <c r="D183" s="751" t="s">
        <v>30</v>
      </c>
      <c r="E183" s="751" t="s">
        <v>7</v>
      </c>
      <c r="F183" s="742">
        <v>395.07</v>
      </c>
      <c r="G183" s="316">
        <v>3000</v>
      </c>
      <c r="H183" s="316">
        <v>0</v>
      </c>
      <c r="I183" s="752" t="s">
        <v>37</v>
      </c>
      <c r="J183" s="75"/>
    </row>
    <row r="184" spans="1:10" ht="31.5" x14ac:dyDescent="0.25">
      <c r="A184" s="75">
        <v>163</v>
      </c>
      <c r="B184" s="752" t="s">
        <v>5600</v>
      </c>
      <c r="C184" s="752" t="s">
        <v>5971</v>
      </c>
      <c r="D184" s="751" t="s">
        <v>30</v>
      </c>
      <c r="E184" s="751" t="s">
        <v>7</v>
      </c>
      <c r="F184" s="742">
        <v>567.65</v>
      </c>
      <c r="G184" s="316">
        <v>3750</v>
      </c>
      <c r="H184" s="316">
        <v>0</v>
      </c>
      <c r="I184" s="752" t="s">
        <v>37</v>
      </c>
      <c r="J184" s="75"/>
    </row>
    <row r="185" spans="1:10" ht="31.5" x14ac:dyDescent="0.25">
      <c r="A185" s="75">
        <v>164</v>
      </c>
      <c r="B185" s="752" t="s">
        <v>1667</v>
      </c>
      <c r="C185" s="752" t="s">
        <v>5971</v>
      </c>
      <c r="D185" s="751" t="s">
        <v>30</v>
      </c>
      <c r="E185" s="751" t="s">
        <v>7</v>
      </c>
      <c r="F185" s="742">
        <v>184.88</v>
      </c>
      <c r="G185" s="316">
        <v>500</v>
      </c>
      <c r="H185" s="316">
        <v>0</v>
      </c>
      <c r="I185" s="752" t="s">
        <v>37</v>
      </c>
      <c r="J185" s="75"/>
    </row>
    <row r="186" spans="1:10" ht="31.5" x14ac:dyDescent="0.25">
      <c r="A186" s="75">
        <v>165</v>
      </c>
      <c r="B186" s="752" t="s">
        <v>5612</v>
      </c>
      <c r="C186" s="752" t="s">
        <v>5970</v>
      </c>
      <c r="D186" s="751" t="s">
        <v>30</v>
      </c>
      <c r="E186" s="751" t="s">
        <v>7</v>
      </c>
      <c r="F186" s="742">
        <v>616.23</v>
      </c>
      <c r="G186" s="316">
        <v>4000</v>
      </c>
      <c r="H186" s="316">
        <v>0</v>
      </c>
      <c r="I186" s="752" t="s">
        <v>37</v>
      </c>
      <c r="J186" s="75"/>
    </row>
    <row r="187" spans="1:10" ht="15.75" x14ac:dyDescent="0.25">
      <c r="A187" s="75">
        <v>166</v>
      </c>
      <c r="B187" s="752" t="s">
        <v>5613</v>
      </c>
      <c r="C187" s="752" t="s">
        <v>5614</v>
      </c>
      <c r="D187" s="751" t="s">
        <v>30</v>
      </c>
      <c r="E187" s="751" t="s">
        <v>7</v>
      </c>
      <c r="F187" s="742">
        <v>150</v>
      </c>
      <c r="G187" s="316">
        <v>2100</v>
      </c>
      <c r="H187" s="316">
        <v>0</v>
      </c>
      <c r="I187" s="752" t="s">
        <v>37</v>
      </c>
      <c r="J187" s="75"/>
    </row>
    <row r="188" spans="1:10" ht="15.75" x14ac:dyDescent="0.25">
      <c r="A188" s="75">
        <v>167</v>
      </c>
      <c r="B188" s="752" t="s">
        <v>5615</v>
      </c>
      <c r="C188" s="752" t="s">
        <v>43</v>
      </c>
      <c r="D188" s="751" t="s">
        <v>30</v>
      </c>
      <c r="E188" s="751" t="s">
        <v>7</v>
      </c>
      <c r="F188" s="742">
        <v>167.2</v>
      </c>
      <c r="G188" s="316">
        <v>3110</v>
      </c>
      <c r="H188" s="316">
        <v>0</v>
      </c>
      <c r="I188" s="752" t="s">
        <v>37</v>
      </c>
      <c r="J188" s="75"/>
    </row>
    <row r="189" spans="1:10" ht="31.5" x14ac:dyDescent="0.25">
      <c r="A189" s="75">
        <v>168</v>
      </c>
      <c r="B189" s="752" t="s">
        <v>1764</v>
      </c>
      <c r="C189" s="752" t="s">
        <v>44</v>
      </c>
      <c r="D189" s="751" t="s">
        <v>30</v>
      </c>
      <c r="E189" s="751" t="s">
        <v>7</v>
      </c>
      <c r="F189" s="742">
        <v>403</v>
      </c>
      <c r="G189" s="316">
        <v>4870</v>
      </c>
      <c r="H189" s="316">
        <v>0</v>
      </c>
      <c r="I189" s="752" t="s">
        <v>37</v>
      </c>
      <c r="J189" s="75"/>
    </row>
    <row r="190" spans="1:10" ht="31.5" x14ac:dyDescent="0.25">
      <c r="A190" s="75">
        <v>169</v>
      </c>
      <c r="B190" s="752" t="s">
        <v>1758</v>
      </c>
      <c r="C190" s="752" t="s">
        <v>45</v>
      </c>
      <c r="D190" s="751" t="s">
        <v>30</v>
      </c>
      <c r="E190" s="751" t="s">
        <v>7</v>
      </c>
      <c r="F190" s="742">
        <v>305</v>
      </c>
      <c r="G190" s="316">
        <v>1750</v>
      </c>
      <c r="H190" s="316">
        <v>0</v>
      </c>
      <c r="I190" s="752" t="s">
        <v>37</v>
      </c>
      <c r="J190" s="75"/>
    </row>
    <row r="191" spans="1:10" ht="15.75" x14ac:dyDescent="0.25">
      <c r="A191" s="75">
        <v>170</v>
      </c>
      <c r="B191" s="752" t="s">
        <v>5616</v>
      </c>
      <c r="C191" s="752" t="s">
        <v>47</v>
      </c>
      <c r="D191" s="751" t="s">
        <v>30</v>
      </c>
      <c r="E191" s="751" t="s">
        <v>7</v>
      </c>
      <c r="F191" s="742">
        <v>173</v>
      </c>
      <c r="G191" s="316">
        <v>2000</v>
      </c>
      <c r="H191" s="316">
        <v>0</v>
      </c>
      <c r="I191" s="752" t="s">
        <v>37</v>
      </c>
      <c r="J191" s="75"/>
    </row>
    <row r="192" spans="1:10" ht="15.75" x14ac:dyDescent="0.25">
      <c r="A192" s="75">
        <v>171</v>
      </c>
      <c r="B192" s="752" t="s">
        <v>5617</v>
      </c>
      <c r="C192" s="752" t="s">
        <v>49</v>
      </c>
      <c r="D192" s="751" t="s">
        <v>30</v>
      </c>
      <c r="E192" s="751" t="s">
        <v>7</v>
      </c>
      <c r="F192" s="742">
        <v>380</v>
      </c>
      <c r="G192" s="316">
        <v>3500</v>
      </c>
      <c r="H192" s="316">
        <v>0</v>
      </c>
      <c r="I192" s="752" t="s">
        <v>37</v>
      </c>
      <c r="J192" s="75"/>
    </row>
    <row r="193" spans="1:10" ht="31.5" x14ac:dyDescent="0.25">
      <c r="A193" s="75">
        <v>172</v>
      </c>
      <c r="B193" s="752" t="s">
        <v>1022</v>
      </c>
      <c r="C193" s="752" t="s">
        <v>5969</v>
      </c>
      <c r="D193" s="751" t="s">
        <v>30</v>
      </c>
      <c r="E193" s="751" t="s">
        <v>7</v>
      </c>
      <c r="F193" s="742">
        <v>709.19</v>
      </c>
      <c r="G193" s="316">
        <v>4850</v>
      </c>
      <c r="H193" s="316">
        <v>0</v>
      </c>
      <c r="I193" s="752" t="s">
        <v>37</v>
      </c>
      <c r="J193" s="75"/>
    </row>
    <row r="194" spans="1:10" ht="31.5" x14ac:dyDescent="0.25">
      <c r="A194" s="75">
        <v>173</v>
      </c>
      <c r="B194" s="752" t="s">
        <v>4467</v>
      </c>
      <c r="C194" s="752" t="s">
        <v>5968</v>
      </c>
      <c r="D194" s="751" t="s">
        <v>30</v>
      </c>
      <c r="E194" s="751" t="s">
        <v>7</v>
      </c>
      <c r="F194" s="742">
        <v>780</v>
      </c>
      <c r="G194" s="316">
        <v>300</v>
      </c>
      <c r="H194" s="316">
        <v>0</v>
      </c>
      <c r="I194" s="752" t="s">
        <v>5627</v>
      </c>
      <c r="J194" s="75"/>
    </row>
    <row r="195" spans="1:10" ht="15.75" x14ac:dyDescent="0.25">
      <c r="A195" s="75">
        <v>174</v>
      </c>
      <c r="B195" s="752" t="s">
        <v>418</v>
      </c>
      <c r="C195" s="752" t="s">
        <v>960</v>
      </c>
      <c r="D195" s="751" t="s">
        <v>30</v>
      </c>
      <c r="E195" s="751" t="s">
        <v>3</v>
      </c>
      <c r="F195" s="742">
        <v>875</v>
      </c>
      <c r="G195" s="316">
        <v>5120</v>
      </c>
      <c r="H195" s="316">
        <v>0</v>
      </c>
      <c r="I195" s="752" t="s">
        <v>5001</v>
      </c>
      <c r="J195" s="75"/>
    </row>
    <row r="196" spans="1:10" ht="15.75" x14ac:dyDescent="0.25">
      <c r="A196" s="75">
        <v>175</v>
      </c>
      <c r="B196" s="752" t="s">
        <v>6425</v>
      </c>
      <c r="C196" s="752" t="s">
        <v>40</v>
      </c>
      <c r="D196" s="751" t="s">
        <v>30</v>
      </c>
      <c r="E196" s="751" t="s">
        <v>51</v>
      </c>
      <c r="F196" s="742">
        <v>151.5</v>
      </c>
      <c r="G196" s="316">
        <v>4100</v>
      </c>
      <c r="H196" s="316"/>
      <c r="I196" s="752"/>
      <c r="J196" s="75" t="s">
        <v>6298</v>
      </c>
    </row>
    <row r="197" spans="1:10" ht="31.5" x14ac:dyDescent="0.25">
      <c r="A197" s="75">
        <v>176</v>
      </c>
      <c r="B197" s="752" t="s">
        <v>6397</v>
      </c>
      <c r="C197" s="752" t="s">
        <v>6398</v>
      </c>
      <c r="D197" s="751" t="s">
        <v>6378</v>
      </c>
      <c r="E197" s="751" t="s">
        <v>7</v>
      </c>
      <c r="F197" s="749" t="s">
        <v>6399</v>
      </c>
      <c r="G197" s="316">
        <v>1000</v>
      </c>
      <c r="H197" s="316"/>
      <c r="I197" s="752"/>
      <c r="J197" s="63" t="s">
        <v>6298</v>
      </c>
    </row>
    <row r="198" spans="1:10" ht="31.5" x14ac:dyDescent="0.25">
      <c r="A198" s="75">
        <v>177</v>
      </c>
      <c r="B198" s="317" t="s">
        <v>6482</v>
      </c>
      <c r="C198" s="749" t="s">
        <v>6483</v>
      </c>
      <c r="D198" s="749" t="s">
        <v>6131</v>
      </c>
      <c r="E198" s="764" t="s">
        <v>51</v>
      </c>
      <c r="F198" s="742">
        <v>59</v>
      </c>
      <c r="G198" s="316">
        <v>1100</v>
      </c>
      <c r="H198" s="316">
        <v>1100</v>
      </c>
      <c r="I198" s="749"/>
      <c r="J198" s="293"/>
    </row>
    <row r="199" spans="1:10" ht="31.5" x14ac:dyDescent="0.25">
      <c r="A199" s="75">
        <v>178</v>
      </c>
      <c r="B199" s="317" t="s">
        <v>6484</v>
      </c>
      <c r="C199" s="317" t="s">
        <v>6485</v>
      </c>
      <c r="D199" s="749" t="s">
        <v>6131</v>
      </c>
      <c r="E199" s="764" t="s">
        <v>51</v>
      </c>
      <c r="F199" s="742">
        <v>50.2</v>
      </c>
      <c r="G199" s="316">
        <v>700</v>
      </c>
      <c r="H199" s="316"/>
      <c r="I199" s="752"/>
      <c r="J199" s="63"/>
    </row>
    <row r="200" spans="1:10" ht="31.5" x14ac:dyDescent="0.25">
      <c r="A200" s="75">
        <v>179</v>
      </c>
      <c r="B200" s="752" t="s">
        <v>6401</v>
      </c>
      <c r="C200" s="752" t="s">
        <v>6402</v>
      </c>
      <c r="D200" s="751" t="s">
        <v>852</v>
      </c>
      <c r="E200" s="764" t="s">
        <v>51</v>
      </c>
      <c r="F200" s="742">
        <v>59.2</v>
      </c>
      <c r="G200" s="316">
        <v>1600</v>
      </c>
      <c r="H200" s="316">
        <v>1600</v>
      </c>
      <c r="I200" s="752"/>
      <c r="J200" s="63" t="s">
        <v>6380</v>
      </c>
    </row>
    <row r="201" spans="1:10" ht="31.5" x14ac:dyDescent="0.25">
      <c r="A201" s="75">
        <v>180</v>
      </c>
      <c r="B201" s="752" t="s">
        <v>6403</v>
      </c>
      <c r="C201" s="752" t="s">
        <v>6404</v>
      </c>
      <c r="D201" s="751" t="s">
        <v>852</v>
      </c>
      <c r="E201" s="764" t="s">
        <v>51</v>
      </c>
      <c r="F201" s="742">
        <v>57.6</v>
      </c>
      <c r="G201" s="316">
        <v>1200</v>
      </c>
      <c r="H201" s="316">
        <v>1200</v>
      </c>
      <c r="I201" s="752"/>
      <c r="J201" s="63" t="s">
        <v>6380</v>
      </c>
    </row>
    <row r="202" spans="1:10" s="264" customFormat="1" ht="31.5" x14ac:dyDescent="0.25">
      <c r="A202" s="75">
        <v>181</v>
      </c>
      <c r="B202" s="752" t="s">
        <v>6405</v>
      </c>
      <c r="C202" s="752" t="s">
        <v>6406</v>
      </c>
      <c r="D202" s="751" t="s">
        <v>852</v>
      </c>
      <c r="E202" s="764" t="s">
        <v>51</v>
      </c>
      <c r="F202" s="742">
        <v>53</v>
      </c>
      <c r="G202" s="316">
        <v>1100</v>
      </c>
      <c r="H202" s="316">
        <v>1100</v>
      </c>
      <c r="I202" s="752"/>
      <c r="J202" s="634" t="s">
        <v>6380</v>
      </c>
    </row>
    <row r="203" spans="1:10" ht="31.5" x14ac:dyDescent="0.25">
      <c r="A203" s="75">
        <v>182</v>
      </c>
      <c r="B203" s="752" t="s">
        <v>3920</v>
      </c>
      <c r="C203" s="752" t="s">
        <v>6407</v>
      </c>
      <c r="D203" s="751" t="s">
        <v>852</v>
      </c>
      <c r="E203" s="764" t="s">
        <v>51</v>
      </c>
      <c r="F203" s="742">
        <v>60.5</v>
      </c>
      <c r="G203" s="316">
        <v>2000</v>
      </c>
      <c r="H203" s="316">
        <v>2000</v>
      </c>
      <c r="I203" s="752"/>
      <c r="J203" s="63" t="s">
        <v>6380</v>
      </c>
    </row>
    <row r="204" spans="1:10" ht="31.5" x14ac:dyDescent="0.25">
      <c r="A204" s="75">
        <v>183</v>
      </c>
      <c r="B204" s="752" t="s">
        <v>3829</v>
      </c>
      <c r="C204" s="752" t="s">
        <v>6408</v>
      </c>
      <c r="D204" s="751" t="s">
        <v>852</v>
      </c>
      <c r="E204" s="764" t="s">
        <v>51</v>
      </c>
      <c r="F204" s="742">
        <v>64.099999999999994</v>
      </c>
      <c r="G204" s="316">
        <v>2200</v>
      </c>
      <c r="H204" s="316">
        <v>2200</v>
      </c>
      <c r="I204" s="752"/>
      <c r="J204" s="63" t="s">
        <v>6380</v>
      </c>
    </row>
    <row r="205" spans="1:10" ht="31.5" x14ac:dyDescent="0.25">
      <c r="A205" s="75">
        <v>184</v>
      </c>
      <c r="B205" s="752" t="s">
        <v>6409</v>
      </c>
      <c r="C205" s="752" t="s">
        <v>6410</v>
      </c>
      <c r="D205" s="751" t="s">
        <v>852</v>
      </c>
      <c r="E205" s="764" t="s">
        <v>51</v>
      </c>
      <c r="F205" s="742">
        <v>56.4</v>
      </c>
      <c r="G205" s="316">
        <v>2000</v>
      </c>
      <c r="H205" s="316">
        <v>2000</v>
      </c>
      <c r="I205" s="752"/>
      <c r="J205" s="63" t="s">
        <v>6380</v>
      </c>
    </row>
    <row r="206" spans="1:10" ht="31.5" x14ac:dyDescent="0.25">
      <c r="A206" s="75">
        <v>185</v>
      </c>
      <c r="B206" s="752" t="s">
        <v>6411</v>
      </c>
      <c r="C206" s="752" t="s">
        <v>6412</v>
      </c>
      <c r="D206" s="751" t="s">
        <v>852</v>
      </c>
      <c r="E206" s="764" t="s">
        <v>51</v>
      </c>
      <c r="F206" s="742">
        <v>63</v>
      </c>
      <c r="G206" s="316">
        <v>800</v>
      </c>
      <c r="H206" s="316">
        <v>800</v>
      </c>
      <c r="I206" s="752"/>
      <c r="J206" s="63" t="s">
        <v>6380</v>
      </c>
    </row>
    <row r="207" spans="1:10" ht="31.5" x14ac:dyDescent="0.25">
      <c r="A207" s="75">
        <v>186</v>
      </c>
      <c r="B207" s="752" t="s">
        <v>6490</v>
      </c>
      <c r="C207" s="752"/>
      <c r="D207" s="752" t="s">
        <v>6131</v>
      </c>
      <c r="E207" s="764" t="s">
        <v>51</v>
      </c>
      <c r="F207" s="768">
        <v>53</v>
      </c>
      <c r="G207" s="756">
        <v>17</v>
      </c>
      <c r="H207" s="756">
        <v>17</v>
      </c>
      <c r="I207" s="752"/>
      <c r="J207" s="63"/>
    </row>
    <row r="208" spans="1:10" ht="15.75" x14ac:dyDescent="0.25">
      <c r="A208" s="113" t="s">
        <v>267</v>
      </c>
      <c r="B208" s="20" t="s">
        <v>2015</v>
      </c>
      <c r="C208" s="20"/>
      <c r="D208" s="201"/>
      <c r="E208" s="19"/>
      <c r="F208" s="738">
        <f>SUM(F209:F224)+126.6+85.3+155+F226+154+154+92.7+92.7+80+80</f>
        <v>14019.100000000002</v>
      </c>
      <c r="G208" s="146">
        <f>SUM(G209:G224)+1300+2000+2500+G226+250+400+30+1100+300+1100</f>
        <v>66138</v>
      </c>
      <c r="H208" s="146">
        <f>SUM(H209:H224)+1700+300+H226+100+1100</f>
        <v>3830</v>
      </c>
      <c r="I208" s="20"/>
      <c r="J208" s="113"/>
    </row>
    <row r="209" spans="1:10" ht="15.75" x14ac:dyDescent="0.25">
      <c r="A209" s="75">
        <v>187</v>
      </c>
      <c r="B209" s="752" t="s">
        <v>5967</v>
      </c>
      <c r="C209" s="752" t="s">
        <v>5561</v>
      </c>
      <c r="D209" s="751" t="s">
        <v>30</v>
      </c>
      <c r="E209" s="751" t="s">
        <v>7</v>
      </c>
      <c r="F209" s="742">
        <v>182</v>
      </c>
      <c r="G209" s="316">
        <v>700</v>
      </c>
      <c r="H209" s="316">
        <v>0</v>
      </c>
      <c r="I209" s="752" t="s">
        <v>173</v>
      </c>
      <c r="J209" s="75"/>
    </row>
    <row r="210" spans="1:10" ht="15.75" x14ac:dyDescent="0.25">
      <c r="A210" s="75">
        <v>188</v>
      </c>
      <c r="B210" s="752" t="s">
        <v>4469</v>
      </c>
      <c r="C210" s="752" t="s">
        <v>4944</v>
      </c>
      <c r="D210" s="751" t="s">
        <v>30</v>
      </c>
      <c r="E210" s="751" t="s">
        <v>7</v>
      </c>
      <c r="F210" s="742">
        <v>209</v>
      </c>
      <c r="G210" s="316">
        <v>2000</v>
      </c>
      <c r="H210" s="316">
        <v>0</v>
      </c>
      <c r="I210" s="752" t="s">
        <v>173</v>
      </c>
      <c r="J210" s="75"/>
    </row>
    <row r="211" spans="1:10" ht="31.5" x14ac:dyDescent="0.25">
      <c r="A211" s="75">
        <v>189</v>
      </c>
      <c r="B211" s="752" t="s">
        <v>53</v>
      </c>
      <c r="C211" s="752" t="s">
        <v>5966</v>
      </c>
      <c r="D211" s="751" t="s">
        <v>30</v>
      </c>
      <c r="E211" s="751" t="s">
        <v>3</v>
      </c>
      <c r="F211" s="742">
        <v>2500</v>
      </c>
      <c r="G211" s="316">
        <v>9600</v>
      </c>
      <c r="H211" s="316">
        <v>0</v>
      </c>
      <c r="I211" s="752" t="s">
        <v>52</v>
      </c>
      <c r="J211" s="75"/>
    </row>
    <row r="212" spans="1:10" ht="31.5" x14ac:dyDescent="0.25">
      <c r="A212" s="75">
        <v>190</v>
      </c>
      <c r="B212" s="752" t="s">
        <v>54</v>
      </c>
      <c r="C212" s="752" t="s">
        <v>5964</v>
      </c>
      <c r="D212" s="751" t="s">
        <v>30</v>
      </c>
      <c r="E212" s="751" t="s">
        <v>3</v>
      </c>
      <c r="F212" s="742">
        <v>3100</v>
      </c>
      <c r="G212" s="316">
        <v>6500</v>
      </c>
      <c r="H212" s="316">
        <v>0</v>
      </c>
      <c r="I212" s="752" t="s">
        <v>52</v>
      </c>
      <c r="J212" s="75"/>
    </row>
    <row r="213" spans="1:10" ht="15.75" x14ac:dyDescent="0.25">
      <c r="A213" s="75">
        <v>191</v>
      </c>
      <c r="B213" s="752" t="s">
        <v>5965</v>
      </c>
      <c r="C213" s="752" t="s">
        <v>5963</v>
      </c>
      <c r="D213" s="751" t="s">
        <v>30</v>
      </c>
      <c r="E213" s="751" t="s">
        <v>7</v>
      </c>
      <c r="F213" s="742">
        <v>318</v>
      </c>
      <c r="G213" s="316">
        <v>1950</v>
      </c>
      <c r="H213" s="316">
        <v>0</v>
      </c>
      <c r="I213" s="752" t="s">
        <v>5597</v>
      </c>
      <c r="J213" s="75"/>
    </row>
    <row r="214" spans="1:10" ht="31.5" x14ac:dyDescent="0.25">
      <c r="A214" s="75">
        <v>192</v>
      </c>
      <c r="B214" s="752" t="s">
        <v>173</v>
      </c>
      <c r="C214" s="752" t="s">
        <v>5962</v>
      </c>
      <c r="D214" s="751" t="s">
        <v>30</v>
      </c>
      <c r="E214" s="751" t="s">
        <v>7</v>
      </c>
      <c r="F214" s="742">
        <v>2500</v>
      </c>
      <c r="G214" s="316">
        <v>1950</v>
      </c>
      <c r="H214" s="316">
        <v>0</v>
      </c>
      <c r="I214" s="752" t="s">
        <v>5960</v>
      </c>
      <c r="J214" s="75"/>
    </row>
    <row r="215" spans="1:10" ht="31.5" x14ac:dyDescent="0.25">
      <c r="A215" s="75">
        <v>193</v>
      </c>
      <c r="B215" s="752" t="s">
        <v>56</v>
      </c>
      <c r="C215" s="752" t="s">
        <v>5961</v>
      </c>
      <c r="D215" s="751" t="s">
        <v>30</v>
      </c>
      <c r="E215" s="751" t="s">
        <v>7</v>
      </c>
      <c r="F215" s="742">
        <v>597</v>
      </c>
      <c r="G215" s="316">
        <v>3250</v>
      </c>
      <c r="H215" s="316">
        <v>0</v>
      </c>
      <c r="I215" s="752" t="s">
        <v>5960</v>
      </c>
      <c r="J215" s="75"/>
    </row>
    <row r="216" spans="1:10" ht="15.75" x14ac:dyDescent="0.25">
      <c r="A216" s="75">
        <v>194</v>
      </c>
      <c r="B216" s="752" t="s">
        <v>57</v>
      </c>
      <c r="C216" s="752" t="s">
        <v>5959</v>
      </c>
      <c r="D216" s="751" t="s">
        <v>30</v>
      </c>
      <c r="E216" s="751" t="s">
        <v>7</v>
      </c>
      <c r="F216" s="742">
        <v>353</v>
      </c>
      <c r="G216" s="316">
        <v>2800</v>
      </c>
      <c r="H216" s="316">
        <v>0</v>
      </c>
      <c r="I216" s="752" t="s">
        <v>54</v>
      </c>
      <c r="J216" s="75"/>
    </row>
    <row r="217" spans="1:10" ht="15.75" x14ac:dyDescent="0.25">
      <c r="A217" s="75">
        <v>195</v>
      </c>
      <c r="B217" s="752" t="s">
        <v>4468</v>
      </c>
      <c r="C217" s="752" t="s">
        <v>622</v>
      </c>
      <c r="D217" s="751" t="s">
        <v>30</v>
      </c>
      <c r="E217" s="751" t="s">
        <v>7</v>
      </c>
      <c r="F217" s="742">
        <v>1080</v>
      </c>
      <c r="G217" s="316">
        <v>5400</v>
      </c>
      <c r="H217" s="316">
        <v>0</v>
      </c>
      <c r="I217" s="752" t="s">
        <v>5595</v>
      </c>
      <c r="J217" s="75"/>
    </row>
    <row r="218" spans="1:10" ht="15.75" x14ac:dyDescent="0.25">
      <c r="A218" s="75">
        <v>196</v>
      </c>
      <c r="B218" s="752" t="s">
        <v>5618</v>
      </c>
      <c r="C218" s="752" t="s">
        <v>5958</v>
      </c>
      <c r="D218" s="751" t="s">
        <v>30</v>
      </c>
      <c r="E218" s="751" t="s">
        <v>7</v>
      </c>
      <c r="F218" s="742">
        <v>239</v>
      </c>
      <c r="G218" s="316">
        <v>4800</v>
      </c>
      <c r="H218" s="316">
        <v>0</v>
      </c>
      <c r="I218" s="752" t="s">
        <v>5579</v>
      </c>
      <c r="J218" s="75"/>
    </row>
    <row r="219" spans="1:10" ht="15.75" x14ac:dyDescent="0.25">
      <c r="A219" s="75">
        <v>197</v>
      </c>
      <c r="B219" s="752" t="s">
        <v>5619</v>
      </c>
      <c r="C219" s="752" t="s">
        <v>5958</v>
      </c>
      <c r="D219" s="751" t="s">
        <v>30</v>
      </c>
      <c r="E219" s="751" t="s">
        <v>7</v>
      </c>
      <c r="F219" s="742">
        <v>147.1</v>
      </c>
      <c r="G219" s="316">
        <v>2530</v>
      </c>
      <c r="H219" s="316">
        <v>0</v>
      </c>
      <c r="I219" s="752" t="s">
        <v>5579</v>
      </c>
      <c r="J219" s="75"/>
    </row>
    <row r="220" spans="1:10" ht="15.75" x14ac:dyDescent="0.25">
      <c r="A220" s="75">
        <v>198</v>
      </c>
      <c r="B220" s="752" t="s">
        <v>5620</v>
      </c>
      <c r="C220" s="752" t="s">
        <v>5957</v>
      </c>
      <c r="D220" s="751" t="s">
        <v>30</v>
      </c>
      <c r="E220" s="751" t="s">
        <v>7</v>
      </c>
      <c r="F220" s="742">
        <v>161</v>
      </c>
      <c r="G220" s="316">
        <v>2000</v>
      </c>
      <c r="H220" s="316">
        <v>0</v>
      </c>
      <c r="I220" s="752" t="s">
        <v>5579</v>
      </c>
      <c r="J220" s="75"/>
    </row>
    <row r="221" spans="1:10" ht="31.5" x14ac:dyDescent="0.25">
      <c r="A221" s="75">
        <v>199</v>
      </c>
      <c r="B221" s="752" t="s">
        <v>5621</v>
      </c>
      <c r="C221" s="752" t="s">
        <v>5570</v>
      </c>
      <c r="D221" s="751" t="s">
        <v>30</v>
      </c>
      <c r="E221" s="751" t="s">
        <v>7</v>
      </c>
      <c r="F221" s="742">
        <v>624</v>
      </c>
      <c r="G221" s="316">
        <v>3500</v>
      </c>
      <c r="H221" s="316">
        <v>0</v>
      </c>
      <c r="I221" s="752" t="s">
        <v>6980</v>
      </c>
      <c r="J221" s="75"/>
    </row>
    <row r="222" spans="1:10" ht="15.75" x14ac:dyDescent="0.25">
      <c r="A222" s="75">
        <v>200</v>
      </c>
      <c r="B222" s="752" t="s">
        <v>998</v>
      </c>
      <c r="C222" s="752" t="s">
        <v>5956</v>
      </c>
      <c r="D222" s="751" t="s">
        <v>30</v>
      </c>
      <c r="E222" s="751" t="s">
        <v>7</v>
      </c>
      <c r="F222" s="742">
        <v>450</v>
      </c>
      <c r="G222" s="316">
        <v>2300</v>
      </c>
      <c r="H222" s="316">
        <v>0</v>
      </c>
      <c r="I222" s="752" t="s">
        <v>37</v>
      </c>
      <c r="J222" s="75"/>
    </row>
    <row r="223" spans="1:10" ht="15.75" x14ac:dyDescent="0.25">
      <c r="A223" s="75">
        <v>201</v>
      </c>
      <c r="B223" s="752" t="s">
        <v>1892</v>
      </c>
      <c r="C223" s="752" t="s">
        <v>4992</v>
      </c>
      <c r="D223" s="751" t="s">
        <v>30</v>
      </c>
      <c r="E223" s="751" t="s">
        <v>7</v>
      </c>
      <c r="F223" s="742">
        <v>235</v>
      </c>
      <c r="G223" s="316">
        <v>4548</v>
      </c>
      <c r="H223" s="316">
        <v>0</v>
      </c>
      <c r="I223" s="752" t="s">
        <v>37</v>
      </c>
      <c r="J223" s="75"/>
    </row>
    <row r="224" spans="1:10" ht="15.75" x14ac:dyDescent="0.25">
      <c r="A224" s="75">
        <v>202</v>
      </c>
      <c r="B224" s="752" t="s">
        <v>658</v>
      </c>
      <c r="C224" s="752" t="s">
        <v>6426</v>
      </c>
      <c r="D224" s="751" t="s">
        <v>30</v>
      </c>
      <c r="E224" s="751" t="s">
        <v>51</v>
      </c>
      <c r="F224" s="742">
        <v>246</v>
      </c>
      <c r="G224" s="316">
        <v>2500</v>
      </c>
      <c r="H224" s="316"/>
      <c r="I224" s="752"/>
      <c r="J224" s="75" t="s">
        <v>6380</v>
      </c>
    </row>
    <row r="225" spans="1:10" ht="47.25" x14ac:dyDescent="0.25">
      <c r="A225" s="75">
        <v>203</v>
      </c>
      <c r="B225" s="752" t="s">
        <v>6491</v>
      </c>
      <c r="C225" s="752" t="s">
        <v>918</v>
      </c>
      <c r="D225" s="751" t="s">
        <v>852</v>
      </c>
      <c r="E225" s="808" t="s">
        <v>51</v>
      </c>
      <c r="F225" s="751" t="s">
        <v>6492</v>
      </c>
      <c r="G225" s="756" t="s">
        <v>6493</v>
      </c>
      <c r="H225" s="756" t="s">
        <v>6494</v>
      </c>
      <c r="I225" s="752"/>
      <c r="J225" s="75"/>
    </row>
    <row r="226" spans="1:10" ht="31.5" x14ac:dyDescent="0.25">
      <c r="A226" s="75">
        <v>204</v>
      </c>
      <c r="B226" s="752" t="s">
        <v>6535</v>
      </c>
      <c r="C226" s="752"/>
      <c r="D226" s="751" t="s">
        <v>852</v>
      </c>
      <c r="E226" s="808" t="s">
        <v>51</v>
      </c>
      <c r="F226" s="758">
        <v>57.7</v>
      </c>
      <c r="G226" s="759">
        <v>830</v>
      </c>
      <c r="H226" s="759">
        <v>630</v>
      </c>
      <c r="I226" s="135"/>
      <c r="J226" s="75"/>
    </row>
    <row r="227" spans="1:10" ht="31.5" x14ac:dyDescent="0.25">
      <c r="A227" s="75">
        <v>205</v>
      </c>
      <c r="B227" s="752" t="s">
        <v>6530</v>
      </c>
      <c r="C227" s="752" t="s">
        <v>917</v>
      </c>
      <c r="D227" s="751" t="s">
        <v>852</v>
      </c>
      <c r="E227" s="808" t="s">
        <v>51</v>
      </c>
      <c r="F227" s="758" t="s">
        <v>6531</v>
      </c>
      <c r="G227" s="759" t="s">
        <v>6532</v>
      </c>
      <c r="H227" s="759" t="s">
        <v>6533</v>
      </c>
      <c r="I227" s="752"/>
      <c r="J227" s="75"/>
    </row>
    <row r="228" spans="1:10" ht="31.5" x14ac:dyDescent="0.25">
      <c r="A228" s="75">
        <v>206</v>
      </c>
      <c r="B228" s="752" t="s">
        <v>6519</v>
      </c>
      <c r="C228" s="752" t="s">
        <v>6422</v>
      </c>
      <c r="D228" s="751" t="s">
        <v>852</v>
      </c>
      <c r="E228" s="808" t="s">
        <v>51</v>
      </c>
      <c r="F228" s="758" t="s">
        <v>6520</v>
      </c>
      <c r="G228" s="759" t="s">
        <v>6521</v>
      </c>
      <c r="H228" s="759" t="s">
        <v>6522</v>
      </c>
      <c r="I228" s="752"/>
      <c r="J228" s="75"/>
    </row>
    <row r="229" spans="1:10" ht="31.5" x14ac:dyDescent="0.25">
      <c r="A229" s="75">
        <v>207</v>
      </c>
      <c r="B229" s="752" t="s">
        <v>6534</v>
      </c>
      <c r="C229" s="752" t="s">
        <v>860</v>
      </c>
      <c r="D229" s="751" t="s">
        <v>852</v>
      </c>
      <c r="E229" s="808" t="s">
        <v>51</v>
      </c>
      <c r="F229" s="758" t="s">
        <v>6523</v>
      </c>
      <c r="G229" s="759" t="s">
        <v>6524</v>
      </c>
      <c r="H229" s="759" t="s">
        <v>6525</v>
      </c>
      <c r="I229" s="752"/>
      <c r="J229" s="75"/>
    </row>
    <row r="230" spans="1:10" ht="15.75" x14ac:dyDescent="0.25">
      <c r="A230" s="113" t="s">
        <v>267</v>
      </c>
      <c r="B230" s="20" t="s">
        <v>214</v>
      </c>
      <c r="C230" s="20"/>
      <c r="D230" s="201"/>
      <c r="E230" s="19"/>
      <c r="F230" s="146">
        <f>F231</f>
        <v>1500</v>
      </c>
      <c r="G230" s="204">
        <f>G231</f>
        <v>3000</v>
      </c>
      <c r="H230" s="204"/>
      <c r="I230" s="20"/>
      <c r="J230" s="113"/>
    </row>
    <row r="231" spans="1:10" ht="15.75" x14ac:dyDescent="0.25">
      <c r="A231" s="75">
        <v>208</v>
      </c>
      <c r="B231" s="752" t="s">
        <v>5622</v>
      </c>
      <c r="C231" s="752" t="s">
        <v>5623</v>
      </c>
      <c r="D231" s="751" t="s">
        <v>30</v>
      </c>
      <c r="E231" s="751" t="s">
        <v>7</v>
      </c>
      <c r="F231" s="749">
        <v>1500</v>
      </c>
      <c r="G231" s="316">
        <v>3000</v>
      </c>
      <c r="H231" s="316"/>
      <c r="I231" s="752" t="s">
        <v>5595</v>
      </c>
      <c r="J231" s="75"/>
    </row>
  </sheetData>
  <mergeCells count="11">
    <mergeCell ref="A1:J1"/>
    <mergeCell ref="A2:J2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rintOptions horizontalCentered="1"/>
  <pageMargins left="0.2" right="0.2" top="0.75" bottom="0.5" header="0.31496062992126" footer="0.31496062992126"/>
  <pageSetup paperSize="9" orientation="landscape" verticalDpi="0" r:id="rId1"/>
  <headerFooter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00000"/>
  </sheetPr>
  <dimension ref="A1:N3302"/>
  <sheetViews>
    <sheetView workbookViewId="0">
      <pane ySplit="5" topLeftCell="A3105" activePane="bottomLeft" state="frozen"/>
      <selection pane="bottomLeft" activeCell="B3114" sqref="B3114"/>
    </sheetView>
  </sheetViews>
  <sheetFormatPr defaultRowHeight="15" x14ac:dyDescent="0.25"/>
  <cols>
    <col min="1" max="1" width="6.7109375" style="1" bestFit="1" customWidth="1"/>
    <col min="2" max="2" width="34.85546875" style="1" customWidth="1"/>
    <col min="3" max="3" width="24" style="1" customWidth="1"/>
    <col min="4" max="4" width="8.7109375" style="1" bestFit="1" customWidth="1"/>
    <col min="5" max="5" width="5.7109375" style="1" bestFit="1" customWidth="1"/>
    <col min="6" max="6" width="9.5703125" style="102" bestFit="1" customWidth="1"/>
    <col min="7" max="7" width="9.5703125" style="1" customWidth="1"/>
    <col min="8" max="8" width="8.7109375" style="1" bestFit="1" customWidth="1"/>
    <col min="9" max="9" width="22.85546875" style="672" customWidth="1"/>
    <col min="10" max="10" width="33.85546875" style="1" customWidth="1"/>
    <col min="11" max="11" width="19.7109375" style="1" bestFit="1" customWidth="1"/>
    <col min="12" max="16384" width="9.140625" style="1"/>
  </cols>
  <sheetData>
    <row r="1" spans="1:9" ht="15" customHeight="1" x14ac:dyDescent="0.25">
      <c r="A1" s="1169" t="s">
        <v>6211</v>
      </c>
      <c r="B1" s="1169"/>
      <c r="C1" s="1169"/>
      <c r="D1" s="1169"/>
      <c r="E1" s="1169"/>
      <c r="F1" s="1169"/>
      <c r="G1" s="1169"/>
      <c r="H1" s="1169"/>
      <c r="I1" s="1169"/>
    </row>
    <row r="2" spans="1:9" ht="15" customHeight="1" x14ac:dyDescent="0.25">
      <c r="A2" s="1168" t="s">
        <v>7517</v>
      </c>
      <c r="B2" s="1168"/>
      <c r="C2" s="1168"/>
      <c r="D2" s="1168"/>
      <c r="E2" s="1168"/>
      <c r="F2" s="1168"/>
      <c r="G2" s="1168"/>
      <c r="H2" s="1168"/>
      <c r="I2" s="1168"/>
    </row>
    <row r="3" spans="1:9" x14ac:dyDescent="0.25">
      <c r="A3" s="8"/>
      <c r="B3" s="9"/>
      <c r="C3" s="9"/>
      <c r="D3" s="8"/>
      <c r="E3" s="8"/>
      <c r="F3" s="83"/>
      <c r="G3" s="8"/>
      <c r="H3" s="9"/>
    </row>
    <row r="4" spans="1:9" ht="15" customHeight="1" x14ac:dyDescent="0.25">
      <c r="A4" s="1080" t="s">
        <v>0</v>
      </c>
      <c r="B4" s="1171" t="s">
        <v>1</v>
      </c>
      <c r="C4" s="1171" t="s">
        <v>5286</v>
      </c>
      <c r="D4" s="1080" t="s">
        <v>6042</v>
      </c>
      <c r="E4" s="1080" t="s">
        <v>215</v>
      </c>
      <c r="F4" s="1172" t="s">
        <v>4721</v>
      </c>
      <c r="G4" s="1170" t="s">
        <v>5000</v>
      </c>
      <c r="H4" s="1170"/>
      <c r="I4" s="1166" t="s">
        <v>5358</v>
      </c>
    </row>
    <row r="5" spans="1:9" ht="28.5" x14ac:dyDescent="0.25">
      <c r="A5" s="1080"/>
      <c r="B5" s="1171"/>
      <c r="C5" s="1171"/>
      <c r="D5" s="1080"/>
      <c r="E5" s="1080"/>
      <c r="F5" s="1172"/>
      <c r="G5" s="117" t="s">
        <v>899</v>
      </c>
      <c r="H5" s="117" t="s">
        <v>5359</v>
      </c>
      <c r="I5" s="1167"/>
    </row>
    <row r="6" spans="1:9" ht="15.75" x14ac:dyDescent="0.25">
      <c r="A6" s="71" t="s">
        <v>2</v>
      </c>
      <c r="B6" s="72" t="s">
        <v>6554</v>
      </c>
      <c r="C6" s="72"/>
      <c r="D6" s="71"/>
      <c r="E6" s="71"/>
      <c r="F6" s="85"/>
      <c r="G6" s="134"/>
      <c r="H6" s="134"/>
      <c r="I6" s="661"/>
    </row>
    <row r="7" spans="1:9" ht="15.75" x14ac:dyDescent="0.25">
      <c r="A7" s="725" t="s">
        <v>3</v>
      </c>
      <c r="B7" s="10" t="s">
        <v>6982</v>
      </c>
      <c r="C7" s="10"/>
      <c r="D7" s="725"/>
      <c r="E7" s="725"/>
      <c r="F7" s="86"/>
      <c r="G7" s="64"/>
      <c r="H7" s="64"/>
      <c r="I7" s="662"/>
    </row>
    <row r="8" spans="1:9" ht="15.75" x14ac:dyDescent="0.25">
      <c r="A8" s="722">
        <v>1</v>
      </c>
      <c r="B8" s="721" t="s">
        <v>2017</v>
      </c>
      <c r="C8" s="721" t="s">
        <v>4778</v>
      </c>
      <c r="D8" s="722" t="s">
        <v>59</v>
      </c>
      <c r="E8" s="722" t="s">
        <v>51</v>
      </c>
      <c r="F8" s="82">
        <v>2.2000000000000002</v>
      </c>
      <c r="G8" s="64"/>
      <c r="H8" s="64"/>
      <c r="I8" s="662"/>
    </row>
    <row r="9" spans="1:9" ht="15.75" x14ac:dyDescent="0.25">
      <c r="A9" s="722">
        <v>2</v>
      </c>
      <c r="B9" s="721" t="s">
        <v>2018</v>
      </c>
      <c r="C9" s="721" t="s">
        <v>4778</v>
      </c>
      <c r="D9" s="722" t="s">
        <v>59</v>
      </c>
      <c r="E9" s="722" t="s">
        <v>51</v>
      </c>
      <c r="F9" s="82">
        <v>10.8</v>
      </c>
      <c r="G9" s="64"/>
      <c r="H9" s="64"/>
      <c r="I9" s="662"/>
    </row>
    <row r="10" spans="1:9" ht="15.75" x14ac:dyDescent="0.25">
      <c r="A10" s="973">
        <v>3</v>
      </c>
      <c r="B10" s="721" t="s">
        <v>2019</v>
      </c>
      <c r="C10" s="721" t="s">
        <v>4778</v>
      </c>
      <c r="D10" s="722" t="s">
        <v>59</v>
      </c>
      <c r="E10" s="722" t="s">
        <v>51</v>
      </c>
      <c r="F10" s="82">
        <v>10.199999999999999</v>
      </c>
      <c r="G10" s="64"/>
      <c r="H10" s="64"/>
      <c r="I10" s="662"/>
    </row>
    <row r="11" spans="1:9" ht="15.75" x14ac:dyDescent="0.25">
      <c r="A11" s="973">
        <v>4</v>
      </c>
      <c r="B11" s="721" t="s">
        <v>2020</v>
      </c>
      <c r="C11" s="721" t="s">
        <v>4778</v>
      </c>
      <c r="D11" s="722" t="s">
        <v>59</v>
      </c>
      <c r="E11" s="722" t="s">
        <v>51</v>
      </c>
      <c r="F11" s="82">
        <v>11.3</v>
      </c>
      <c r="G11" s="64"/>
      <c r="H11" s="64"/>
      <c r="I11" s="662"/>
    </row>
    <row r="12" spans="1:9" ht="15.75" x14ac:dyDescent="0.25">
      <c r="A12" s="973">
        <v>5</v>
      </c>
      <c r="B12" s="721" t="s">
        <v>2021</v>
      </c>
      <c r="C12" s="721" t="s">
        <v>4779</v>
      </c>
      <c r="D12" s="722" t="s">
        <v>59</v>
      </c>
      <c r="E12" s="722" t="s">
        <v>51</v>
      </c>
      <c r="F12" s="82">
        <v>8.1999999999999993</v>
      </c>
      <c r="G12" s="64"/>
      <c r="H12" s="64"/>
      <c r="I12" s="662"/>
    </row>
    <row r="13" spans="1:9" ht="15.75" x14ac:dyDescent="0.25">
      <c r="A13" s="973">
        <v>6</v>
      </c>
      <c r="B13" s="721" t="s">
        <v>2022</v>
      </c>
      <c r="C13" s="721" t="s">
        <v>4779</v>
      </c>
      <c r="D13" s="722" t="s">
        <v>59</v>
      </c>
      <c r="E13" s="722" t="s">
        <v>51</v>
      </c>
      <c r="F13" s="82">
        <v>1.4</v>
      </c>
      <c r="G13" s="64"/>
      <c r="H13" s="64"/>
      <c r="I13" s="662"/>
    </row>
    <row r="14" spans="1:9" ht="15.75" x14ac:dyDescent="0.25">
      <c r="A14" s="973">
        <v>7</v>
      </c>
      <c r="B14" s="721" t="s">
        <v>2023</v>
      </c>
      <c r="C14" s="721" t="s">
        <v>4779</v>
      </c>
      <c r="D14" s="722" t="s">
        <v>59</v>
      </c>
      <c r="E14" s="722" t="s">
        <v>51</v>
      </c>
      <c r="F14" s="82">
        <v>0.9</v>
      </c>
      <c r="G14" s="64"/>
      <c r="H14" s="64"/>
      <c r="I14" s="662"/>
    </row>
    <row r="15" spans="1:9" ht="15.75" x14ac:dyDescent="0.25">
      <c r="A15" s="973">
        <v>8</v>
      </c>
      <c r="B15" s="721" t="s">
        <v>2024</v>
      </c>
      <c r="C15" s="721" t="s">
        <v>4779</v>
      </c>
      <c r="D15" s="722" t="s">
        <v>59</v>
      </c>
      <c r="E15" s="722" t="s">
        <v>51</v>
      </c>
      <c r="F15" s="82">
        <v>21.2</v>
      </c>
      <c r="G15" s="64"/>
      <c r="H15" s="64"/>
      <c r="I15" s="662"/>
    </row>
    <row r="16" spans="1:9" ht="15.75" x14ac:dyDescent="0.25">
      <c r="A16" s="973">
        <v>9</v>
      </c>
      <c r="B16" s="721" t="s">
        <v>2025</v>
      </c>
      <c r="C16" s="721" t="s">
        <v>4779</v>
      </c>
      <c r="D16" s="722" t="s">
        <v>59</v>
      </c>
      <c r="E16" s="722" t="s">
        <v>51</v>
      </c>
      <c r="F16" s="82">
        <v>4.3</v>
      </c>
      <c r="G16" s="64"/>
      <c r="H16" s="64"/>
      <c r="I16" s="662"/>
    </row>
    <row r="17" spans="1:9" ht="15.75" x14ac:dyDescent="0.25">
      <c r="A17" s="973">
        <v>10</v>
      </c>
      <c r="B17" s="721" t="s">
        <v>2026</v>
      </c>
      <c r="C17" s="721" t="s">
        <v>4779</v>
      </c>
      <c r="D17" s="722" t="s">
        <v>59</v>
      </c>
      <c r="E17" s="722" t="s">
        <v>51</v>
      </c>
      <c r="F17" s="82">
        <v>1.4</v>
      </c>
      <c r="G17" s="64"/>
      <c r="H17" s="64"/>
      <c r="I17" s="662"/>
    </row>
    <row r="18" spans="1:9" ht="15.75" x14ac:dyDescent="0.25">
      <c r="A18" s="973">
        <v>11</v>
      </c>
      <c r="B18" s="721" t="s">
        <v>2027</v>
      </c>
      <c r="C18" s="721" t="s">
        <v>4779</v>
      </c>
      <c r="D18" s="722" t="s">
        <v>59</v>
      </c>
      <c r="E18" s="722" t="s">
        <v>51</v>
      </c>
      <c r="F18" s="82">
        <v>7.2</v>
      </c>
      <c r="G18" s="64"/>
      <c r="H18" s="64"/>
      <c r="I18" s="662"/>
    </row>
    <row r="19" spans="1:9" ht="15.75" x14ac:dyDescent="0.25">
      <c r="A19" s="973">
        <v>12</v>
      </c>
      <c r="B19" s="721" t="s">
        <v>2028</v>
      </c>
      <c r="C19" s="721" t="s">
        <v>4779</v>
      </c>
      <c r="D19" s="722" t="s">
        <v>59</v>
      </c>
      <c r="E19" s="722" t="s">
        <v>51</v>
      </c>
      <c r="F19" s="82">
        <v>4.0999999999999996</v>
      </c>
      <c r="G19" s="64"/>
      <c r="H19" s="64"/>
      <c r="I19" s="662"/>
    </row>
    <row r="20" spans="1:9" ht="15.75" x14ac:dyDescent="0.25">
      <c r="A20" s="973">
        <v>13</v>
      </c>
      <c r="B20" s="721" t="s">
        <v>2029</v>
      </c>
      <c r="C20" s="721" t="s">
        <v>4779</v>
      </c>
      <c r="D20" s="722" t="s">
        <v>59</v>
      </c>
      <c r="E20" s="722" t="s">
        <v>51</v>
      </c>
      <c r="F20" s="82">
        <v>2</v>
      </c>
      <c r="G20" s="64"/>
      <c r="H20" s="64"/>
      <c r="I20" s="662"/>
    </row>
    <row r="21" spans="1:9" ht="15.75" x14ac:dyDescent="0.25">
      <c r="A21" s="973">
        <v>14</v>
      </c>
      <c r="B21" s="721" t="s">
        <v>2030</v>
      </c>
      <c r="C21" s="721" t="s">
        <v>4779</v>
      </c>
      <c r="D21" s="722" t="s">
        <v>59</v>
      </c>
      <c r="E21" s="722" t="s">
        <v>51</v>
      </c>
      <c r="F21" s="82">
        <v>0.4</v>
      </c>
      <c r="G21" s="64"/>
      <c r="H21" s="64"/>
      <c r="I21" s="662"/>
    </row>
    <row r="22" spans="1:9" ht="15.75" x14ac:dyDescent="0.25">
      <c r="A22" s="973">
        <v>15</v>
      </c>
      <c r="B22" s="721" t="s">
        <v>2031</v>
      </c>
      <c r="C22" s="721" t="s">
        <v>4779</v>
      </c>
      <c r="D22" s="722" t="s">
        <v>59</v>
      </c>
      <c r="E22" s="722" t="s">
        <v>51</v>
      </c>
      <c r="F22" s="82">
        <v>3.2</v>
      </c>
      <c r="G22" s="64"/>
      <c r="H22" s="64"/>
      <c r="I22" s="662"/>
    </row>
    <row r="23" spans="1:9" ht="15.75" x14ac:dyDescent="0.25">
      <c r="A23" s="973">
        <v>16</v>
      </c>
      <c r="B23" s="721" t="s">
        <v>2032</v>
      </c>
      <c r="C23" s="721" t="s">
        <v>4779</v>
      </c>
      <c r="D23" s="722" t="s">
        <v>59</v>
      </c>
      <c r="E23" s="722" t="s">
        <v>51</v>
      </c>
      <c r="F23" s="82">
        <v>2</v>
      </c>
      <c r="G23" s="64"/>
      <c r="H23" s="64"/>
      <c r="I23" s="662"/>
    </row>
    <row r="24" spans="1:9" ht="15.75" x14ac:dyDescent="0.25">
      <c r="A24" s="973">
        <v>17</v>
      </c>
      <c r="B24" s="721" t="s">
        <v>2033</v>
      </c>
      <c r="C24" s="721" t="s">
        <v>4779</v>
      </c>
      <c r="D24" s="722" t="s">
        <v>59</v>
      </c>
      <c r="E24" s="722" t="s">
        <v>51</v>
      </c>
      <c r="F24" s="82">
        <v>0.5</v>
      </c>
      <c r="G24" s="64"/>
      <c r="H24" s="64"/>
      <c r="I24" s="662"/>
    </row>
    <row r="25" spans="1:9" ht="15.75" x14ac:dyDescent="0.25">
      <c r="A25" s="973">
        <v>18</v>
      </c>
      <c r="B25" s="721" t="s">
        <v>2034</v>
      </c>
      <c r="C25" s="721" t="s">
        <v>4780</v>
      </c>
      <c r="D25" s="722" t="s">
        <v>59</v>
      </c>
      <c r="E25" s="722" t="s">
        <v>51</v>
      </c>
      <c r="F25" s="82">
        <v>5</v>
      </c>
      <c r="G25" s="64"/>
      <c r="H25" s="64"/>
      <c r="I25" s="662"/>
    </row>
    <row r="26" spans="1:9" ht="15.75" x14ac:dyDescent="0.25">
      <c r="A26" s="973">
        <v>19</v>
      </c>
      <c r="B26" s="721" t="s">
        <v>2035</v>
      </c>
      <c r="C26" s="721" t="s">
        <v>4780</v>
      </c>
      <c r="D26" s="722" t="s">
        <v>59</v>
      </c>
      <c r="E26" s="722" t="s">
        <v>51</v>
      </c>
      <c r="F26" s="82">
        <v>9.1</v>
      </c>
      <c r="G26" s="64"/>
      <c r="H26" s="64"/>
      <c r="I26" s="662"/>
    </row>
    <row r="27" spans="1:9" ht="15.75" x14ac:dyDescent="0.25">
      <c r="A27" s="973">
        <v>20</v>
      </c>
      <c r="B27" s="721" t="s">
        <v>2036</v>
      </c>
      <c r="C27" s="721" t="s">
        <v>4780</v>
      </c>
      <c r="D27" s="722" t="s">
        <v>59</v>
      </c>
      <c r="E27" s="722" t="s">
        <v>51</v>
      </c>
      <c r="F27" s="82">
        <v>5.3</v>
      </c>
      <c r="G27" s="64"/>
      <c r="H27" s="64"/>
      <c r="I27" s="662"/>
    </row>
    <row r="28" spans="1:9" ht="15.75" x14ac:dyDescent="0.25">
      <c r="A28" s="973">
        <v>21</v>
      </c>
      <c r="B28" s="721" t="s">
        <v>2037</v>
      </c>
      <c r="C28" s="721" t="s">
        <v>4780</v>
      </c>
      <c r="D28" s="722" t="s">
        <v>59</v>
      </c>
      <c r="E28" s="722" t="s">
        <v>51</v>
      </c>
      <c r="F28" s="82">
        <v>3</v>
      </c>
      <c r="G28" s="64"/>
      <c r="H28" s="64"/>
      <c r="I28" s="662"/>
    </row>
    <row r="29" spans="1:9" ht="15.75" x14ac:dyDescent="0.25">
      <c r="A29" s="973">
        <v>22</v>
      </c>
      <c r="B29" s="721" t="s">
        <v>2038</v>
      </c>
      <c r="C29" s="721" t="s">
        <v>4780</v>
      </c>
      <c r="D29" s="722" t="s">
        <v>59</v>
      </c>
      <c r="E29" s="722" t="s">
        <v>51</v>
      </c>
      <c r="F29" s="82">
        <v>8</v>
      </c>
      <c r="G29" s="64"/>
      <c r="H29" s="64"/>
      <c r="I29" s="662"/>
    </row>
    <row r="30" spans="1:9" ht="15.75" x14ac:dyDescent="0.25">
      <c r="A30" s="973">
        <v>23</v>
      </c>
      <c r="B30" s="721" t="s">
        <v>2039</v>
      </c>
      <c r="C30" s="721" t="s">
        <v>4780</v>
      </c>
      <c r="D30" s="722" t="s">
        <v>59</v>
      </c>
      <c r="E30" s="722" t="s">
        <v>51</v>
      </c>
      <c r="F30" s="82">
        <v>2.9</v>
      </c>
      <c r="G30" s="64"/>
      <c r="H30" s="64"/>
      <c r="I30" s="662"/>
    </row>
    <row r="31" spans="1:9" ht="15.75" x14ac:dyDescent="0.25">
      <c r="A31" s="973">
        <v>24</v>
      </c>
      <c r="B31" s="721" t="s">
        <v>2040</v>
      </c>
      <c r="C31" s="721" t="s">
        <v>4780</v>
      </c>
      <c r="D31" s="722" t="s">
        <v>59</v>
      </c>
      <c r="E31" s="722" t="s">
        <v>51</v>
      </c>
      <c r="F31" s="82">
        <v>6</v>
      </c>
      <c r="G31" s="64"/>
      <c r="H31" s="64"/>
      <c r="I31" s="662"/>
    </row>
    <row r="32" spans="1:9" ht="15.75" x14ac:dyDescent="0.25">
      <c r="A32" s="973">
        <v>25</v>
      </c>
      <c r="B32" s="721" t="s">
        <v>2041</v>
      </c>
      <c r="C32" s="721" t="s">
        <v>4780</v>
      </c>
      <c r="D32" s="722" t="s">
        <v>59</v>
      </c>
      <c r="E32" s="722" t="s">
        <v>51</v>
      </c>
      <c r="F32" s="82">
        <v>2</v>
      </c>
      <c r="G32" s="64"/>
      <c r="H32" s="64"/>
      <c r="I32" s="662"/>
    </row>
    <row r="33" spans="1:9" ht="15.75" x14ac:dyDescent="0.25">
      <c r="A33" s="973">
        <v>26</v>
      </c>
      <c r="B33" s="721" t="s">
        <v>2042</v>
      </c>
      <c r="C33" s="721" t="s">
        <v>4780</v>
      </c>
      <c r="D33" s="722" t="s">
        <v>59</v>
      </c>
      <c r="E33" s="722" t="s">
        <v>51</v>
      </c>
      <c r="F33" s="82">
        <v>5.8</v>
      </c>
      <c r="G33" s="64"/>
      <c r="H33" s="64"/>
      <c r="I33" s="662"/>
    </row>
    <row r="34" spans="1:9" ht="15.75" x14ac:dyDescent="0.25">
      <c r="A34" s="973">
        <v>27</v>
      </c>
      <c r="B34" s="721" t="s">
        <v>2043</v>
      </c>
      <c r="C34" s="721" t="s">
        <v>4967</v>
      </c>
      <c r="D34" s="722" t="s">
        <v>59</v>
      </c>
      <c r="E34" s="722" t="s">
        <v>51</v>
      </c>
      <c r="F34" s="82">
        <v>13</v>
      </c>
      <c r="G34" s="64"/>
      <c r="H34" s="64"/>
      <c r="I34" s="662"/>
    </row>
    <row r="35" spans="1:9" ht="15.75" x14ac:dyDescent="0.25">
      <c r="A35" s="973">
        <v>28</v>
      </c>
      <c r="B35" s="721" t="s">
        <v>6985</v>
      </c>
      <c r="C35" s="721" t="s">
        <v>4967</v>
      </c>
      <c r="D35" s="722" t="s">
        <v>59</v>
      </c>
      <c r="E35" s="722" t="s">
        <v>51</v>
      </c>
      <c r="F35" s="82">
        <v>4</v>
      </c>
      <c r="G35" s="64"/>
      <c r="H35" s="64"/>
      <c r="I35" s="662"/>
    </row>
    <row r="36" spans="1:9" ht="15.75" x14ac:dyDescent="0.25">
      <c r="A36" s="973">
        <v>29</v>
      </c>
      <c r="B36" s="721" t="s">
        <v>2044</v>
      </c>
      <c r="C36" s="721" t="s">
        <v>4967</v>
      </c>
      <c r="D36" s="722" t="s">
        <v>59</v>
      </c>
      <c r="E36" s="722" t="s">
        <v>51</v>
      </c>
      <c r="F36" s="82">
        <v>1</v>
      </c>
      <c r="G36" s="64"/>
      <c r="H36" s="64"/>
      <c r="I36" s="662"/>
    </row>
    <row r="37" spans="1:9" ht="15.75" x14ac:dyDescent="0.25">
      <c r="A37" s="973">
        <v>30</v>
      </c>
      <c r="B37" s="721" t="s">
        <v>6986</v>
      </c>
      <c r="C37" s="721" t="s">
        <v>4967</v>
      </c>
      <c r="D37" s="722" t="s">
        <v>59</v>
      </c>
      <c r="E37" s="722" t="s">
        <v>51</v>
      </c>
      <c r="F37" s="82">
        <v>31</v>
      </c>
      <c r="G37" s="64"/>
      <c r="H37" s="64"/>
      <c r="I37" s="662"/>
    </row>
    <row r="38" spans="1:9" ht="15.75" x14ac:dyDescent="0.25">
      <c r="A38" s="973">
        <v>31</v>
      </c>
      <c r="B38" s="721" t="s">
        <v>6987</v>
      </c>
      <c r="C38" s="721" t="s">
        <v>4967</v>
      </c>
      <c r="D38" s="722" t="s">
        <v>59</v>
      </c>
      <c r="E38" s="722" t="s">
        <v>51</v>
      </c>
      <c r="F38" s="82">
        <v>4.5</v>
      </c>
      <c r="G38" s="64"/>
      <c r="H38" s="64"/>
      <c r="I38" s="662"/>
    </row>
    <row r="39" spans="1:9" ht="15.75" x14ac:dyDescent="0.25">
      <c r="A39" s="973">
        <v>32</v>
      </c>
      <c r="B39" s="721" t="s">
        <v>6988</v>
      </c>
      <c r="C39" s="721" t="s">
        <v>4967</v>
      </c>
      <c r="D39" s="722" t="s">
        <v>59</v>
      </c>
      <c r="E39" s="722" t="s">
        <v>51</v>
      </c>
      <c r="F39" s="82">
        <v>2.5</v>
      </c>
      <c r="G39" s="64"/>
      <c r="H39" s="64"/>
      <c r="I39" s="662"/>
    </row>
    <row r="40" spans="1:9" ht="15.75" x14ac:dyDescent="0.25">
      <c r="A40" s="725" t="s">
        <v>7</v>
      </c>
      <c r="B40" s="10" t="s">
        <v>6940</v>
      </c>
      <c r="C40" s="10"/>
      <c r="D40" s="725"/>
      <c r="E40" s="725"/>
      <c r="F40" s="86"/>
      <c r="G40" s="64"/>
      <c r="H40" s="64"/>
      <c r="I40" s="662"/>
    </row>
    <row r="41" spans="1:9" ht="15.75" x14ac:dyDescent="0.25">
      <c r="A41" s="722">
        <v>33</v>
      </c>
      <c r="B41" s="721" t="s">
        <v>2045</v>
      </c>
      <c r="C41" s="721" t="s">
        <v>989</v>
      </c>
      <c r="D41" s="722" t="s">
        <v>59</v>
      </c>
      <c r="E41" s="722" t="s">
        <v>7</v>
      </c>
      <c r="F41" s="82">
        <v>15</v>
      </c>
      <c r="G41" s="64"/>
      <c r="H41" s="64"/>
      <c r="I41" s="662"/>
    </row>
    <row r="42" spans="1:9" ht="15.75" x14ac:dyDescent="0.25">
      <c r="A42" s="722">
        <v>34</v>
      </c>
      <c r="B42" s="57" t="s">
        <v>5129</v>
      </c>
      <c r="C42" s="57" t="s">
        <v>989</v>
      </c>
      <c r="D42" s="57"/>
      <c r="E42" s="56" t="s">
        <v>7</v>
      </c>
      <c r="F42" s="68">
        <v>46</v>
      </c>
      <c r="G42" s="111">
        <v>900</v>
      </c>
      <c r="H42" s="111">
        <v>900</v>
      </c>
      <c r="I42" s="112" t="s">
        <v>5015</v>
      </c>
    </row>
    <row r="43" spans="1:9" ht="15.75" x14ac:dyDescent="0.25">
      <c r="A43" s="973">
        <v>35</v>
      </c>
      <c r="B43" s="721" t="s">
        <v>2046</v>
      </c>
      <c r="C43" s="721" t="s">
        <v>989</v>
      </c>
      <c r="D43" s="722" t="s">
        <v>59</v>
      </c>
      <c r="E43" s="722" t="s">
        <v>7</v>
      </c>
      <c r="F43" s="82">
        <v>10</v>
      </c>
      <c r="G43" s="64"/>
      <c r="H43" s="64"/>
      <c r="I43" s="662"/>
    </row>
    <row r="44" spans="1:9" ht="15.75" x14ac:dyDescent="0.25">
      <c r="A44" s="973">
        <v>36</v>
      </c>
      <c r="B44" s="721" t="s">
        <v>2047</v>
      </c>
      <c r="C44" s="721" t="s">
        <v>989</v>
      </c>
      <c r="D44" s="722" t="s">
        <v>59</v>
      </c>
      <c r="E44" s="722" t="s">
        <v>7</v>
      </c>
      <c r="F44" s="82">
        <v>10</v>
      </c>
      <c r="G44" s="64"/>
      <c r="H44" s="64"/>
      <c r="I44" s="662"/>
    </row>
    <row r="45" spans="1:9" ht="15.75" x14ac:dyDescent="0.25">
      <c r="A45" s="973">
        <v>37</v>
      </c>
      <c r="B45" s="721" t="s">
        <v>2048</v>
      </c>
      <c r="C45" s="721" t="s">
        <v>989</v>
      </c>
      <c r="D45" s="722" t="s">
        <v>59</v>
      </c>
      <c r="E45" s="722" t="s">
        <v>7</v>
      </c>
      <c r="F45" s="82">
        <v>7</v>
      </c>
      <c r="G45" s="64"/>
      <c r="H45" s="64"/>
      <c r="I45" s="662"/>
    </row>
    <row r="46" spans="1:9" ht="15.75" x14ac:dyDescent="0.25">
      <c r="A46" s="973">
        <v>38</v>
      </c>
      <c r="B46" s="721" t="s">
        <v>2049</v>
      </c>
      <c r="C46" s="721" t="s">
        <v>989</v>
      </c>
      <c r="D46" s="722" t="s">
        <v>59</v>
      </c>
      <c r="E46" s="722" t="s">
        <v>7</v>
      </c>
      <c r="F46" s="82">
        <v>5</v>
      </c>
      <c r="G46" s="64"/>
      <c r="H46" s="64"/>
      <c r="I46" s="662"/>
    </row>
    <row r="47" spans="1:9" ht="15.75" x14ac:dyDescent="0.25">
      <c r="A47" s="973">
        <v>39</v>
      </c>
      <c r="B47" s="721" t="s">
        <v>2050</v>
      </c>
      <c r="C47" s="721" t="s">
        <v>989</v>
      </c>
      <c r="D47" s="722" t="s">
        <v>59</v>
      </c>
      <c r="E47" s="722" t="s">
        <v>7</v>
      </c>
      <c r="F47" s="82">
        <v>67</v>
      </c>
      <c r="G47" s="64"/>
      <c r="H47" s="64"/>
      <c r="I47" s="662"/>
    </row>
    <row r="48" spans="1:9" ht="15.75" x14ac:dyDescent="0.25">
      <c r="A48" s="973">
        <v>40</v>
      </c>
      <c r="B48" s="721" t="s">
        <v>2051</v>
      </c>
      <c r="C48" s="721" t="s">
        <v>989</v>
      </c>
      <c r="D48" s="722" t="s">
        <v>59</v>
      </c>
      <c r="E48" s="722" t="s">
        <v>51</v>
      </c>
      <c r="F48" s="82">
        <v>12</v>
      </c>
      <c r="G48" s="64"/>
      <c r="H48" s="64"/>
      <c r="I48" s="662"/>
    </row>
    <row r="49" spans="1:9" ht="15.75" x14ac:dyDescent="0.25">
      <c r="A49" s="973">
        <v>41</v>
      </c>
      <c r="B49" s="721" t="s">
        <v>2052</v>
      </c>
      <c r="C49" s="721" t="s">
        <v>989</v>
      </c>
      <c r="D49" s="722" t="s">
        <v>59</v>
      </c>
      <c r="E49" s="722" t="s">
        <v>51</v>
      </c>
      <c r="F49" s="82">
        <v>30</v>
      </c>
      <c r="G49" s="64"/>
      <c r="H49" s="64"/>
      <c r="I49" s="662"/>
    </row>
    <row r="50" spans="1:9" ht="15.75" x14ac:dyDescent="0.25">
      <c r="A50" s="973">
        <v>42</v>
      </c>
      <c r="B50" s="721" t="s">
        <v>2053</v>
      </c>
      <c r="C50" s="721" t="s">
        <v>989</v>
      </c>
      <c r="D50" s="722" t="s">
        <v>59</v>
      </c>
      <c r="E50" s="722" t="s">
        <v>51</v>
      </c>
      <c r="F50" s="82">
        <v>10</v>
      </c>
      <c r="G50" s="64"/>
      <c r="H50" s="64"/>
      <c r="I50" s="662"/>
    </row>
    <row r="51" spans="1:9" ht="15.75" x14ac:dyDescent="0.25">
      <c r="A51" s="973">
        <v>43</v>
      </c>
      <c r="B51" s="721" t="s">
        <v>2054</v>
      </c>
      <c r="C51" s="721" t="s">
        <v>989</v>
      </c>
      <c r="D51" s="722" t="s">
        <v>59</v>
      </c>
      <c r="E51" s="722" t="s">
        <v>51</v>
      </c>
      <c r="F51" s="82">
        <v>8</v>
      </c>
      <c r="G51" s="64"/>
      <c r="H51" s="64"/>
      <c r="I51" s="662"/>
    </row>
    <row r="52" spans="1:9" ht="15.75" x14ac:dyDescent="0.25">
      <c r="A52" s="973">
        <v>44</v>
      </c>
      <c r="B52" s="721" t="s">
        <v>2055</v>
      </c>
      <c r="C52" s="721" t="s">
        <v>989</v>
      </c>
      <c r="D52" s="722" t="s">
        <v>59</v>
      </c>
      <c r="E52" s="722" t="s">
        <v>51</v>
      </c>
      <c r="F52" s="82">
        <v>7</v>
      </c>
      <c r="G52" s="64"/>
      <c r="H52" s="64"/>
      <c r="I52" s="662"/>
    </row>
    <row r="53" spans="1:9" ht="15.75" x14ac:dyDescent="0.25">
      <c r="A53" s="973">
        <v>45</v>
      </c>
      <c r="B53" s="721" t="s">
        <v>2056</v>
      </c>
      <c r="C53" s="721" t="s">
        <v>4781</v>
      </c>
      <c r="D53" s="722" t="s">
        <v>59</v>
      </c>
      <c r="E53" s="722" t="s">
        <v>7</v>
      </c>
      <c r="F53" s="82">
        <v>5</v>
      </c>
      <c r="G53" s="64"/>
      <c r="H53" s="64"/>
      <c r="I53" s="662"/>
    </row>
    <row r="54" spans="1:9" ht="15.75" x14ac:dyDescent="0.25">
      <c r="A54" s="973">
        <v>46</v>
      </c>
      <c r="B54" s="721" t="s">
        <v>6984</v>
      </c>
      <c r="C54" s="721" t="s">
        <v>4781</v>
      </c>
      <c r="D54" s="722" t="s">
        <v>59</v>
      </c>
      <c r="E54" s="722" t="s">
        <v>7</v>
      </c>
      <c r="F54" s="82">
        <v>3</v>
      </c>
      <c r="G54" s="64"/>
      <c r="H54" s="64"/>
      <c r="I54" s="662"/>
    </row>
    <row r="55" spans="1:9" ht="15.75" x14ac:dyDescent="0.25">
      <c r="A55" s="973">
        <v>47</v>
      </c>
      <c r="B55" s="721" t="s">
        <v>2057</v>
      </c>
      <c r="C55" s="721" t="s">
        <v>4781</v>
      </c>
      <c r="D55" s="722" t="s">
        <v>59</v>
      </c>
      <c r="E55" s="722" t="s">
        <v>7</v>
      </c>
      <c r="F55" s="82">
        <v>17</v>
      </c>
      <c r="G55" s="64"/>
      <c r="H55" s="64"/>
      <c r="I55" s="662"/>
    </row>
    <row r="56" spans="1:9" ht="15.75" x14ac:dyDescent="0.25">
      <c r="A56" s="973">
        <v>48</v>
      </c>
      <c r="B56" s="721" t="s">
        <v>2058</v>
      </c>
      <c r="C56" s="721" t="s">
        <v>4781</v>
      </c>
      <c r="D56" s="722" t="s">
        <v>59</v>
      </c>
      <c r="E56" s="722" t="s">
        <v>7</v>
      </c>
      <c r="F56" s="82">
        <v>6</v>
      </c>
      <c r="G56" s="64"/>
      <c r="H56" s="64"/>
      <c r="I56" s="662"/>
    </row>
    <row r="57" spans="1:9" ht="15.75" x14ac:dyDescent="0.25">
      <c r="A57" s="973">
        <v>49</v>
      </c>
      <c r="B57" s="721" t="s">
        <v>2059</v>
      </c>
      <c r="C57" s="721" t="s">
        <v>4781</v>
      </c>
      <c r="D57" s="722" t="s">
        <v>59</v>
      </c>
      <c r="E57" s="722" t="s">
        <v>7</v>
      </c>
      <c r="F57" s="82">
        <v>7</v>
      </c>
      <c r="G57" s="64"/>
      <c r="H57" s="64"/>
      <c r="I57" s="662"/>
    </row>
    <row r="58" spans="1:9" ht="15.75" x14ac:dyDescent="0.25">
      <c r="A58" s="973">
        <v>50</v>
      </c>
      <c r="B58" s="721" t="s">
        <v>2060</v>
      </c>
      <c r="C58" s="721" t="s">
        <v>236</v>
      </c>
      <c r="D58" s="722" t="s">
        <v>59</v>
      </c>
      <c r="E58" s="722" t="s">
        <v>51</v>
      </c>
      <c r="F58" s="82">
        <v>17</v>
      </c>
      <c r="G58" s="64"/>
      <c r="H58" s="64"/>
      <c r="I58" s="662"/>
    </row>
    <row r="59" spans="1:9" ht="15.75" x14ac:dyDescent="0.25">
      <c r="A59" s="973">
        <v>51</v>
      </c>
      <c r="B59" s="721" t="s">
        <v>2061</v>
      </c>
      <c r="C59" s="721" t="s">
        <v>236</v>
      </c>
      <c r="D59" s="722" t="s">
        <v>59</v>
      </c>
      <c r="E59" s="722" t="s">
        <v>7</v>
      </c>
      <c r="F59" s="82">
        <v>7</v>
      </c>
      <c r="G59" s="64"/>
      <c r="H59" s="64"/>
      <c r="I59" s="662"/>
    </row>
    <row r="60" spans="1:9" ht="15.75" x14ac:dyDescent="0.25">
      <c r="A60" s="973">
        <v>52</v>
      </c>
      <c r="B60" s="721" t="s">
        <v>2062</v>
      </c>
      <c r="C60" s="721" t="s">
        <v>236</v>
      </c>
      <c r="D60" s="722" t="s">
        <v>59</v>
      </c>
      <c r="E60" s="722" t="s">
        <v>7</v>
      </c>
      <c r="F60" s="82">
        <v>8</v>
      </c>
      <c r="G60" s="64"/>
      <c r="H60" s="64"/>
      <c r="I60" s="662"/>
    </row>
    <row r="61" spans="1:9" ht="15.75" x14ac:dyDescent="0.25">
      <c r="A61" s="973">
        <v>53</v>
      </c>
      <c r="B61" s="721" t="s">
        <v>216</v>
      </c>
      <c r="C61" s="721" t="s">
        <v>4782</v>
      </c>
      <c r="D61" s="722" t="s">
        <v>59</v>
      </c>
      <c r="E61" s="722" t="s">
        <v>7</v>
      </c>
      <c r="F61" s="82">
        <v>69</v>
      </c>
      <c r="G61" s="64"/>
      <c r="H61" s="64"/>
      <c r="I61" s="662"/>
    </row>
    <row r="62" spans="1:9" ht="15.75" x14ac:dyDescent="0.25">
      <c r="A62" s="973">
        <v>54</v>
      </c>
      <c r="B62" s="721" t="s">
        <v>217</v>
      </c>
      <c r="C62" s="721" t="s">
        <v>4782</v>
      </c>
      <c r="D62" s="722" t="s">
        <v>59</v>
      </c>
      <c r="E62" s="722" t="s">
        <v>7</v>
      </c>
      <c r="F62" s="82">
        <v>19.61</v>
      </c>
      <c r="G62" s="64"/>
      <c r="H62" s="64"/>
      <c r="I62" s="662"/>
    </row>
    <row r="63" spans="1:9" ht="15.75" x14ac:dyDescent="0.25">
      <c r="A63" s="973">
        <v>55</v>
      </c>
      <c r="B63" s="721" t="s">
        <v>218</v>
      </c>
      <c r="C63" s="721" t="s">
        <v>4782</v>
      </c>
      <c r="D63" s="722" t="s">
        <v>59</v>
      </c>
      <c r="E63" s="722" t="s">
        <v>7</v>
      </c>
      <c r="F63" s="82">
        <v>31.84</v>
      </c>
      <c r="G63" s="64"/>
      <c r="H63" s="64"/>
      <c r="I63" s="662"/>
    </row>
    <row r="64" spans="1:9" ht="15.75" x14ac:dyDescent="0.25">
      <c r="A64" s="973">
        <v>56</v>
      </c>
      <c r="B64" s="721" t="s">
        <v>219</v>
      </c>
      <c r="C64" s="721" t="s">
        <v>4782</v>
      </c>
      <c r="D64" s="722" t="s">
        <v>59</v>
      </c>
      <c r="E64" s="722" t="s">
        <v>7</v>
      </c>
      <c r="F64" s="82">
        <v>14.92</v>
      </c>
      <c r="G64" s="64"/>
      <c r="H64" s="64"/>
      <c r="I64" s="662"/>
    </row>
    <row r="65" spans="1:9" ht="15.75" x14ac:dyDescent="0.25">
      <c r="A65" s="973">
        <v>57</v>
      </c>
      <c r="B65" s="721" t="s">
        <v>220</v>
      </c>
      <c r="C65" s="721" t="s">
        <v>4782</v>
      </c>
      <c r="D65" s="722" t="s">
        <v>59</v>
      </c>
      <c r="E65" s="722" t="s">
        <v>7</v>
      </c>
      <c r="F65" s="82">
        <v>2.63</v>
      </c>
      <c r="G65" s="64"/>
      <c r="H65" s="64"/>
      <c r="I65" s="662"/>
    </row>
    <row r="66" spans="1:9" ht="15.75" x14ac:dyDescent="0.25">
      <c r="A66" s="973">
        <v>58</v>
      </c>
      <c r="B66" s="721" t="s">
        <v>221</v>
      </c>
      <c r="C66" s="721" t="s">
        <v>4782</v>
      </c>
      <c r="D66" s="722" t="s">
        <v>59</v>
      </c>
      <c r="E66" s="722" t="s">
        <v>7</v>
      </c>
      <c r="F66" s="82">
        <v>4.05</v>
      </c>
      <c r="G66" s="64"/>
      <c r="H66" s="64"/>
      <c r="I66" s="662"/>
    </row>
    <row r="67" spans="1:9" ht="15.75" x14ac:dyDescent="0.25">
      <c r="A67" s="973">
        <v>59</v>
      </c>
      <c r="B67" s="721" t="s">
        <v>222</v>
      </c>
      <c r="C67" s="721" t="s">
        <v>4782</v>
      </c>
      <c r="D67" s="722" t="s">
        <v>59</v>
      </c>
      <c r="E67" s="722" t="s">
        <v>7</v>
      </c>
      <c r="F67" s="82">
        <v>6.95</v>
      </c>
      <c r="G67" s="64"/>
      <c r="H67" s="64"/>
      <c r="I67" s="662"/>
    </row>
    <row r="68" spans="1:9" ht="15.75" x14ac:dyDescent="0.25">
      <c r="A68" s="973">
        <v>60</v>
      </c>
      <c r="B68" s="721" t="s">
        <v>4719</v>
      </c>
      <c r="C68" s="721" t="s">
        <v>4782</v>
      </c>
      <c r="D68" s="722" t="s">
        <v>59</v>
      </c>
      <c r="E68" s="722" t="s">
        <v>7</v>
      </c>
      <c r="F68" s="82">
        <v>9</v>
      </c>
      <c r="G68" s="64"/>
      <c r="H68" s="64"/>
      <c r="I68" s="662"/>
    </row>
    <row r="69" spans="1:9" ht="15.75" x14ac:dyDescent="0.25">
      <c r="A69" s="973">
        <v>61</v>
      </c>
      <c r="B69" s="721" t="s">
        <v>223</v>
      </c>
      <c r="C69" s="721" t="s">
        <v>244</v>
      </c>
      <c r="D69" s="722" t="s">
        <v>59</v>
      </c>
      <c r="E69" s="722" t="s">
        <v>7</v>
      </c>
      <c r="F69" s="82">
        <v>30</v>
      </c>
      <c r="G69" s="64"/>
      <c r="H69" s="64"/>
      <c r="I69" s="662"/>
    </row>
    <row r="70" spans="1:9" ht="15.75" x14ac:dyDescent="0.25">
      <c r="A70" s="973">
        <v>62</v>
      </c>
      <c r="B70" s="721" t="s">
        <v>224</v>
      </c>
      <c r="C70" s="721" t="s">
        <v>244</v>
      </c>
      <c r="D70" s="722" t="s">
        <v>59</v>
      </c>
      <c r="E70" s="722" t="s">
        <v>7</v>
      </c>
      <c r="F70" s="82">
        <v>2.5</v>
      </c>
      <c r="G70" s="64"/>
      <c r="H70" s="64"/>
      <c r="I70" s="662"/>
    </row>
    <row r="71" spans="1:9" ht="15.75" x14ac:dyDescent="0.25">
      <c r="A71" s="973">
        <v>63</v>
      </c>
      <c r="B71" s="721" t="s">
        <v>225</v>
      </c>
      <c r="C71" s="721" t="s">
        <v>244</v>
      </c>
      <c r="D71" s="722" t="s">
        <v>59</v>
      </c>
      <c r="E71" s="722" t="s">
        <v>7</v>
      </c>
      <c r="F71" s="82">
        <v>13.07</v>
      </c>
      <c r="G71" s="64"/>
      <c r="H71" s="64"/>
      <c r="I71" s="662"/>
    </row>
    <row r="72" spans="1:9" ht="15.75" x14ac:dyDescent="0.25">
      <c r="A72" s="973">
        <v>64</v>
      </c>
      <c r="B72" s="721" t="s">
        <v>226</v>
      </c>
      <c r="C72" s="721" t="s">
        <v>244</v>
      </c>
      <c r="D72" s="722" t="s">
        <v>59</v>
      </c>
      <c r="E72" s="722" t="s">
        <v>7</v>
      </c>
      <c r="F72" s="82">
        <v>14.43</v>
      </c>
      <c r="G72" s="64"/>
      <c r="H72" s="64"/>
      <c r="I72" s="662"/>
    </row>
    <row r="73" spans="1:9" ht="15.75" x14ac:dyDescent="0.25">
      <c r="A73" s="725" t="s">
        <v>51</v>
      </c>
      <c r="B73" s="10" t="s">
        <v>64</v>
      </c>
      <c r="C73" s="10"/>
      <c r="D73" s="725"/>
      <c r="E73" s="725"/>
      <c r="F73" s="86"/>
      <c r="G73" s="64"/>
      <c r="H73" s="64"/>
      <c r="I73" s="662"/>
    </row>
    <row r="74" spans="1:9" ht="15.75" x14ac:dyDescent="0.25">
      <c r="A74" s="722">
        <v>65</v>
      </c>
      <c r="B74" s="721" t="s">
        <v>2063</v>
      </c>
      <c r="C74" s="721" t="s">
        <v>5360</v>
      </c>
      <c r="D74" s="722" t="s">
        <v>59</v>
      </c>
      <c r="E74" s="722" t="s">
        <v>51</v>
      </c>
      <c r="F74" s="82">
        <v>10.4</v>
      </c>
      <c r="G74" s="64"/>
      <c r="H74" s="64"/>
      <c r="I74" s="662"/>
    </row>
    <row r="75" spans="1:9" ht="15.75" x14ac:dyDescent="0.25">
      <c r="A75" s="722">
        <v>66</v>
      </c>
      <c r="B75" s="721" t="s">
        <v>2064</v>
      </c>
      <c r="C75" s="721" t="s">
        <v>5360</v>
      </c>
      <c r="D75" s="722" t="s">
        <v>59</v>
      </c>
      <c r="E75" s="722" t="s">
        <v>51</v>
      </c>
      <c r="F75" s="82">
        <v>8.8000000000000007</v>
      </c>
      <c r="G75" s="64"/>
      <c r="H75" s="64"/>
      <c r="I75" s="662"/>
    </row>
    <row r="76" spans="1:9" ht="15.75" x14ac:dyDescent="0.25">
      <c r="A76" s="973">
        <v>67</v>
      </c>
      <c r="B76" s="721" t="s">
        <v>2065</v>
      </c>
      <c r="C76" s="721" t="s">
        <v>5360</v>
      </c>
      <c r="D76" s="722" t="s">
        <v>59</v>
      </c>
      <c r="E76" s="722" t="s">
        <v>51</v>
      </c>
      <c r="F76" s="82">
        <v>4.5</v>
      </c>
      <c r="G76" s="64"/>
      <c r="H76" s="64"/>
      <c r="I76" s="662"/>
    </row>
    <row r="77" spans="1:9" ht="15.75" x14ac:dyDescent="0.25">
      <c r="A77" s="973">
        <v>68</v>
      </c>
      <c r="B77" s="721" t="s">
        <v>2066</v>
      </c>
      <c r="C77" s="721" t="s">
        <v>5360</v>
      </c>
      <c r="D77" s="722" t="s">
        <v>59</v>
      </c>
      <c r="E77" s="722" t="s">
        <v>51</v>
      </c>
      <c r="F77" s="82">
        <v>6</v>
      </c>
      <c r="G77" s="64"/>
      <c r="H77" s="64"/>
      <c r="I77" s="662"/>
    </row>
    <row r="78" spans="1:9" ht="15.75" x14ac:dyDescent="0.25">
      <c r="A78" s="973">
        <v>69</v>
      </c>
      <c r="B78" s="721" t="s">
        <v>2067</v>
      </c>
      <c r="C78" s="721" t="s">
        <v>5360</v>
      </c>
      <c r="D78" s="722" t="s">
        <v>59</v>
      </c>
      <c r="E78" s="722" t="s">
        <v>51</v>
      </c>
      <c r="F78" s="82">
        <v>6</v>
      </c>
      <c r="G78" s="64"/>
      <c r="H78" s="64"/>
      <c r="I78" s="662"/>
    </row>
    <row r="79" spans="1:9" ht="15.75" x14ac:dyDescent="0.25">
      <c r="A79" s="973">
        <v>70</v>
      </c>
      <c r="B79" s="721" t="s">
        <v>2068</v>
      </c>
      <c r="C79" s="721" t="s">
        <v>5360</v>
      </c>
      <c r="D79" s="722" t="s">
        <v>59</v>
      </c>
      <c r="E79" s="722" t="s">
        <v>51</v>
      </c>
      <c r="F79" s="82">
        <v>5</v>
      </c>
      <c r="G79" s="64"/>
      <c r="H79" s="64"/>
      <c r="I79" s="662"/>
    </row>
    <row r="80" spans="1:9" ht="15.75" x14ac:dyDescent="0.25">
      <c r="A80" s="973">
        <v>71</v>
      </c>
      <c r="B80" s="721" t="s">
        <v>2069</v>
      </c>
      <c r="C80" s="721" t="s">
        <v>5360</v>
      </c>
      <c r="D80" s="722" t="s">
        <v>59</v>
      </c>
      <c r="E80" s="722" t="s">
        <v>51</v>
      </c>
      <c r="F80" s="82">
        <v>3.5</v>
      </c>
      <c r="G80" s="64"/>
      <c r="H80" s="64"/>
      <c r="I80" s="662"/>
    </row>
    <row r="81" spans="1:9" ht="15.75" x14ac:dyDescent="0.25">
      <c r="A81" s="973">
        <v>72</v>
      </c>
      <c r="B81" s="721" t="s">
        <v>2070</v>
      </c>
      <c r="C81" s="721" t="s">
        <v>5360</v>
      </c>
      <c r="D81" s="722" t="s">
        <v>59</v>
      </c>
      <c r="E81" s="722" t="s">
        <v>7</v>
      </c>
      <c r="F81" s="82">
        <v>10</v>
      </c>
      <c r="G81" s="64"/>
      <c r="H81" s="64"/>
      <c r="I81" s="662"/>
    </row>
    <row r="82" spans="1:9" ht="15.75" x14ac:dyDescent="0.25">
      <c r="A82" s="973">
        <v>73</v>
      </c>
      <c r="B82" s="721" t="s">
        <v>2071</v>
      </c>
      <c r="C82" s="721" t="s">
        <v>5360</v>
      </c>
      <c r="D82" s="722" t="s">
        <v>59</v>
      </c>
      <c r="E82" s="722" t="s">
        <v>51</v>
      </c>
      <c r="F82" s="82">
        <v>10</v>
      </c>
      <c r="G82" s="64"/>
      <c r="H82" s="64"/>
      <c r="I82" s="662"/>
    </row>
    <row r="83" spans="1:9" ht="15.75" x14ac:dyDescent="0.25">
      <c r="A83" s="973">
        <v>74</v>
      </c>
      <c r="B83" s="721" t="s">
        <v>2072</v>
      </c>
      <c r="C83" s="721" t="s">
        <v>5360</v>
      </c>
      <c r="D83" s="722" t="s">
        <v>59</v>
      </c>
      <c r="E83" s="722" t="s">
        <v>51</v>
      </c>
      <c r="F83" s="82">
        <v>8.6</v>
      </c>
      <c r="G83" s="64"/>
      <c r="H83" s="64"/>
      <c r="I83" s="662"/>
    </row>
    <row r="84" spans="1:9" ht="15.75" x14ac:dyDescent="0.25">
      <c r="A84" s="973">
        <v>75</v>
      </c>
      <c r="B84" s="721" t="s">
        <v>2073</v>
      </c>
      <c r="C84" s="721" t="s">
        <v>5360</v>
      </c>
      <c r="D84" s="722" t="s">
        <v>59</v>
      </c>
      <c r="E84" s="722" t="s">
        <v>51</v>
      </c>
      <c r="F84" s="82">
        <v>4.5999999999999996</v>
      </c>
      <c r="G84" s="64"/>
      <c r="H84" s="64"/>
      <c r="I84" s="662"/>
    </row>
    <row r="85" spans="1:9" ht="15.75" x14ac:dyDescent="0.25">
      <c r="A85" s="973">
        <v>76</v>
      </c>
      <c r="B85" s="721" t="s">
        <v>2074</v>
      </c>
      <c r="C85" s="721" t="s">
        <v>5360</v>
      </c>
      <c r="D85" s="722" t="s">
        <v>59</v>
      </c>
      <c r="E85" s="722" t="s">
        <v>51</v>
      </c>
      <c r="F85" s="82">
        <v>17.7</v>
      </c>
      <c r="G85" s="64"/>
      <c r="H85" s="64"/>
      <c r="I85" s="662"/>
    </row>
    <row r="86" spans="1:9" ht="15.75" x14ac:dyDescent="0.25">
      <c r="A86" s="973">
        <v>77</v>
      </c>
      <c r="B86" s="721" t="s">
        <v>2075</v>
      </c>
      <c r="C86" s="721" t="s">
        <v>5360</v>
      </c>
      <c r="D86" s="722" t="s">
        <v>59</v>
      </c>
      <c r="E86" s="722" t="s">
        <v>114</v>
      </c>
      <c r="F86" s="82">
        <v>6.3</v>
      </c>
      <c r="G86" s="64"/>
      <c r="H86" s="64"/>
      <c r="I86" s="662"/>
    </row>
    <row r="87" spans="1:9" ht="15.75" x14ac:dyDescent="0.25">
      <c r="A87" s="973">
        <v>78</v>
      </c>
      <c r="B87" s="721" t="s">
        <v>2076</v>
      </c>
      <c r="C87" s="721" t="s">
        <v>5360</v>
      </c>
      <c r="D87" s="722" t="s">
        <v>59</v>
      </c>
      <c r="E87" s="722" t="s">
        <v>114</v>
      </c>
      <c r="F87" s="82">
        <v>7.1</v>
      </c>
      <c r="G87" s="64"/>
      <c r="H87" s="64"/>
      <c r="I87" s="662"/>
    </row>
    <row r="88" spans="1:9" ht="15.75" x14ac:dyDescent="0.25">
      <c r="A88" s="973">
        <v>79</v>
      </c>
      <c r="B88" s="721" t="s">
        <v>2077</v>
      </c>
      <c r="C88" s="721" t="s">
        <v>5360</v>
      </c>
      <c r="D88" s="722" t="s">
        <v>59</v>
      </c>
      <c r="E88" s="722" t="s">
        <v>114</v>
      </c>
      <c r="F88" s="82">
        <v>4.3</v>
      </c>
      <c r="G88" s="64"/>
      <c r="H88" s="64"/>
      <c r="I88" s="662"/>
    </row>
    <row r="89" spans="1:9" ht="15.75" x14ac:dyDescent="0.25">
      <c r="A89" s="973">
        <v>80</v>
      </c>
      <c r="B89" s="721" t="s">
        <v>2078</v>
      </c>
      <c r="C89" s="721" t="s">
        <v>5360</v>
      </c>
      <c r="D89" s="722" t="s">
        <v>59</v>
      </c>
      <c r="E89" s="722" t="s">
        <v>51</v>
      </c>
      <c r="F89" s="82">
        <v>20.100000000000001</v>
      </c>
      <c r="G89" s="64"/>
      <c r="H89" s="64"/>
      <c r="I89" s="662"/>
    </row>
    <row r="90" spans="1:9" ht="15.75" x14ac:dyDescent="0.25">
      <c r="A90" s="973">
        <v>81</v>
      </c>
      <c r="B90" s="721" t="s">
        <v>2079</v>
      </c>
      <c r="C90" s="721" t="s">
        <v>5360</v>
      </c>
      <c r="D90" s="722" t="s">
        <v>59</v>
      </c>
      <c r="E90" s="722" t="s">
        <v>114</v>
      </c>
      <c r="F90" s="82">
        <v>4.3</v>
      </c>
      <c r="G90" s="64"/>
      <c r="H90" s="64"/>
      <c r="I90" s="662"/>
    </row>
    <row r="91" spans="1:9" ht="15.75" x14ac:dyDescent="0.25">
      <c r="A91" s="973">
        <v>82</v>
      </c>
      <c r="B91" s="721" t="s">
        <v>2080</v>
      </c>
      <c r="C91" s="721" t="s">
        <v>5360</v>
      </c>
      <c r="D91" s="722" t="s">
        <v>59</v>
      </c>
      <c r="E91" s="722" t="s">
        <v>114</v>
      </c>
      <c r="F91" s="82">
        <v>4.8</v>
      </c>
      <c r="G91" s="64"/>
      <c r="H91" s="64"/>
      <c r="I91" s="662"/>
    </row>
    <row r="92" spans="1:9" ht="15.75" x14ac:dyDescent="0.25">
      <c r="A92" s="973">
        <v>83</v>
      </c>
      <c r="B92" s="721" t="s">
        <v>2081</v>
      </c>
      <c r="C92" s="721" t="s">
        <v>5360</v>
      </c>
      <c r="D92" s="722" t="s">
        <v>59</v>
      </c>
      <c r="E92" s="722" t="s">
        <v>114</v>
      </c>
      <c r="F92" s="82">
        <v>5</v>
      </c>
      <c r="G92" s="64"/>
      <c r="H92" s="64"/>
      <c r="I92" s="662"/>
    </row>
    <row r="93" spans="1:9" ht="15.75" x14ac:dyDescent="0.25">
      <c r="A93" s="973">
        <v>84</v>
      </c>
      <c r="B93" s="721" t="s">
        <v>2082</v>
      </c>
      <c r="C93" s="721" t="s">
        <v>5360</v>
      </c>
      <c r="D93" s="722" t="s">
        <v>59</v>
      </c>
      <c r="E93" s="722" t="s">
        <v>114</v>
      </c>
      <c r="F93" s="82">
        <v>2.8</v>
      </c>
      <c r="G93" s="64"/>
      <c r="H93" s="64"/>
      <c r="I93" s="662"/>
    </row>
    <row r="94" spans="1:9" ht="15.75" x14ac:dyDescent="0.25">
      <c r="A94" s="973">
        <v>85</v>
      </c>
      <c r="B94" s="726" t="s">
        <v>2083</v>
      </c>
      <c r="C94" s="721" t="s">
        <v>5360</v>
      </c>
      <c r="D94" s="724" t="s">
        <v>59</v>
      </c>
      <c r="E94" s="724" t="s">
        <v>114</v>
      </c>
      <c r="F94" s="87">
        <v>3.2</v>
      </c>
      <c r="G94" s="64"/>
      <c r="H94" s="64"/>
      <c r="I94" s="662"/>
    </row>
    <row r="95" spans="1:9" ht="15.75" x14ac:dyDescent="0.25">
      <c r="A95" s="973">
        <v>86</v>
      </c>
      <c r="B95" s="721" t="s">
        <v>2072</v>
      </c>
      <c r="C95" s="721" t="s">
        <v>5360</v>
      </c>
      <c r="D95" s="722" t="s">
        <v>59</v>
      </c>
      <c r="E95" s="722" t="s">
        <v>7</v>
      </c>
      <c r="F95" s="82">
        <v>25</v>
      </c>
      <c r="G95" s="64"/>
      <c r="H95" s="64"/>
      <c r="I95" s="662"/>
    </row>
    <row r="96" spans="1:9" ht="15.75" x14ac:dyDescent="0.25">
      <c r="A96" s="973">
        <v>87</v>
      </c>
      <c r="B96" s="721" t="s">
        <v>2084</v>
      </c>
      <c r="C96" s="721" t="s">
        <v>5360</v>
      </c>
      <c r="D96" s="722" t="s">
        <v>59</v>
      </c>
      <c r="E96" s="375" t="s">
        <v>51</v>
      </c>
      <c r="F96" s="82">
        <v>4</v>
      </c>
      <c r="G96" s="64"/>
      <c r="H96" s="64"/>
      <c r="I96" s="662"/>
    </row>
    <row r="97" spans="1:9" ht="15.75" x14ac:dyDescent="0.25">
      <c r="A97" s="973">
        <v>88</v>
      </c>
      <c r="B97" s="721" t="s">
        <v>2085</v>
      </c>
      <c r="C97" s="721" t="s">
        <v>5360</v>
      </c>
      <c r="D97" s="722" t="s">
        <v>59</v>
      </c>
      <c r="E97" s="375" t="s">
        <v>51</v>
      </c>
      <c r="F97" s="82">
        <v>3.4</v>
      </c>
      <c r="G97" s="64"/>
      <c r="H97" s="64"/>
      <c r="I97" s="662"/>
    </row>
    <row r="98" spans="1:9" ht="15.75" x14ac:dyDescent="0.25">
      <c r="A98" s="973">
        <v>89</v>
      </c>
      <c r="B98" s="721" t="s">
        <v>2086</v>
      </c>
      <c r="C98" s="721" t="s">
        <v>5360</v>
      </c>
      <c r="D98" s="722" t="s">
        <v>59</v>
      </c>
      <c r="E98" s="375" t="s">
        <v>51</v>
      </c>
      <c r="F98" s="82">
        <v>1.6</v>
      </c>
      <c r="G98" s="64"/>
      <c r="H98" s="64"/>
      <c r="I98" s="662"/>
    </row>
    <row r="99" spans="1:9" ht="15.75" x14ac:dyDescent="0.25">
      <c r="A99" s="973">
        <v>90</v>
      </c>
      <c r="B99" s="721" t="s">
        <v>2087</v>
      </c>
      <c r="C99" s="721" t="s">
        <v>5360</v>
      </c>
      <c r="D99" s="722" t="s">
        <v>59</v>
      </c>
      <c r="E99" s="375" t="s">
        <v>51</v>
      </c>
      <c r="F99" s="82">
        <v>7.2</v>
      </c>
      <c r="G99" s="64"/>
      <c r="H99" s="64"/>
      <c r="I99" s="662"/>
    </row>
    <row r="100" spans="1:9" ht="15.75" x14ac:dyDescent="0.25">
      <c r="A100" s="973">
        <v>91</v>
      </c>
      <c r="B100" s="721" t="s">
        <v>2088</v>
      </c>
      <c r="C100" s="721" t="s">
        <v>5360</v>
      </c>
      <c r="D100" s="722" t="s">
        <v>59</v>
      </c>
      <c r="E100" s="375" t="s">
        <v>51</v>
      </c>
      <c r="F100" s="82">
        <v>4.7</v>
      </c>
      <c r="G100" s="64"/>
      <c r="H100" s="64"/>
      <c r="I100" s="662"/>
    </row>
    <row r="101" spans="1:9" ht="15.75" x14ac:dyDescent="0.25">
      <c r="A101" s="973">
        <v>92</v>
      </c>
      <c r="B101" s="721" t="s">
        <v>2089</v>
      </c>
      <c r="C101" s="721" t="s">
        <v>5360</v>
      </c>
      <c r="D101" s="722" t="s">
        <v>59</v>
      </c>
      <c r="E101" s="375" t="s">
        <v>51</v>
      </c>
      <c r="F101" s="82">
        <v>4.0999999999999996</v>
      </c>
      <c r="G101" s="64"/>
      <c r="H101" s="64"/>
      <c r="I101" s="662"/>
    </row>
    <row r="102" spans="1:9" ht="15.75" x14ac:dyDescent="0.25">
      <c r="A102" s="973">
        <v>93</v>
      </c>
      <c r="B102" s="723" t="s">
        <v>2090</v>
      </c>
      <c r="C102" s="721" t="s">
        <v>5360</v>
      </c>
      <c r="D102" s="375" t="s">
        <v>59</v>
      </c>
      <c r="E102" s="375" t="s">
        <v>51</v>
      </c>
      <c r="F102" s="88">
        <v>25</v>
      </c>
      <c r="G102" s="64"/>
      <c r="H102" s="64"/>
      <c r="I102" s="662"/>
    </row>
    <row r="103" spans="1:9" ht="15.75" x14ac:dyDescent="0.25">
      <c r="A103" s="973">
        <v>94</v>
      </c>
      <c r="B103" s="723" t="s">
        <v>2091</v>
      </c>
      <c r="C103" s="721" t="s">
        <v>5360</v>
      </c>
      <c r="D103" s="375" t="s">
        <v>59</v>
      </c>
      <c r="E103" s="375" t="s">
        <v>114</v>
      </c>
      <c r="F103" s="88">
        <v>4.4000000000000004</v>
      </c>
      <c r="G103" s="64"/>
      <c r="H103" s="64"/>
      <c r="I103" s="662"/>
    </row>
    <row r="104" spans="1:9" ht="15.75" x14ac:dyDescent="0.25">
      <c r="A104" s="973">
        <v>95</v>
      </c>
      <c r="B104" s="723" t="s">
        <v>2092</v>
      </c>
      <c r="C104" s="721" t="s">
        <v>5360</v>
      </c>
      <c r="D104" s="375" t="s">
        <v>59</v>
      </c>
      <c r="E104" s="375" t="s">
        <v>114</v>
      </c>
      <c r="F104" s="88">
        <v>1.2</v>
      </c>
      <c r="G104" s="64"/>
      <c r="H104" s="64"/>
      <c r="I104" s="662"/>
    </row>
    <row r="105" spans="1:9" ht="15.75" x14ac:dyDescent="0.25">
      <c r="A105" s="973">
        <v>96</v>
      </c>
      <c r="B105" s="723" t="s">
        <v>2093</v>
      </c>
      <c r="C105" s="721" t="s">
        <v>5360</v>
      </c>
      <c r="D105" s="375" t="s">
        <v>59</v>
      </c>
      <c r="E105" s="375" t="s">
        <v>114</v>
      </c>
      <c r="F105" s="88">
        <v>4</v>
      </c>
      <c r="G105" s="64"/>
      <c r="H105" s="64"/>
      <c r="I105" s="662"/>
    </row>
    <row r="106" spans="1:9" ht="15.75" x14ac:dyDescent="0.25">
      <c r="A106" s="973">
        <v>97</v>
      </c>
      <c r="B106" s="723" t="s">
        <v>2094</v>
      </c>
      <c r="C106" s="721" t="s">
        <v>5360</v>
      </c>
      <c r="D106" s="375" t="s">
        <v>59</v>
      </c>
      <c r="E106" s="375" t="s">
        <v>114</v>
      </c>
      <c r="F106" s="88">
        <v>5</v>
      </c>
      <c r="G106" s="64"/>
      <c r="H106" s="64"/>
      <c r="I106" s="662"/>
    </row>
    <row r="107" spans="1:9" ht="15.75" x14ac:dyDescent="0.25">
      <c r="A107" s="973">
        <v>98</v>
      </c>
      <c r="B107" s="723" t="s">
        <v>2095</v>
      </c>
      <c r="C107" s="721" t="s">
        <v>5360</v>
      </c>
      <c r="D107" s="375" t="s">
        <v>59</v>
      </c>
      <c r="E107" s="375" t="s">
        <v>114</v>
      </c>
      <c r="F107" s="88">
        <v>2.5</v>
      </c>
      <c r="G107" s="64"/>
      <c r="H107" s="64"/>
      <c r="I107" s="662"/>
    </row>
    <row r="108" spans="1:9" ht="15.75" x14ac:dyDescent="0.25">
      <c r="A108" s="973">
        <v>99</v>
      </c>
      <c r="B108" s="723" t="s">
        <v>2096</v>
      </c>
      <c r="C108" s="721" t="s">
        <v>5360</v>
      </c>
      <c r="D108" s="375" t="s">
        <v>59</v>
      </c>
      <c r="E108" s="375" t="s">
        <v>114</v>
      </c>
      <c r="F108" s="88">
        <v>2.8</v>
      </c>
      <c r="G108" s="64"/>
      <c r="H108" s="64"/>
      <c r="I108" s="662"/>
    </row>
    <row r="109" spans="1:9" ht="15.75" x14ac:dyDescent="0.25">
      <c r="A109" s="973">
        <v>100</v>
      </c>
      <c r="B109" s="723" t="s">
        <v>2097</v>
      </c>
      <c r="C109" s="721" t="s">
        <v>5360</v>
      </c>
      <c r="D109" s="375" t="s">
        <v>59</v>
      </c>
      <c r="E109" s="375" t="s">
        <v>114</v>
      </c>
      <c r="F109" s="88">
        <v>5.0999999999999996</v>
      </c>
      <c r="G109" s="64"/>
      <c r="H109" s="64"/>
      <c r="I109" s="662"/>
    </row>
    <row r="110" spans="1:9" ht="15.75" x14ac:dyDescent="0.25">
      <c r="A110" s="973">
        <v>101</v>
      </c>
      <c r="B110" s="721" t="s">
        <v>2098</v>
      </c>
      <c r="C110" s="721" t="s">
        <v>5361</v>
      </c>
      <c r="D110" s="722" t="s">
        <v>59</v>
      </c>
      <c r="E110" s="722" t="s">
        <v>51</v>
      </c>
      <c r="F110" s="82">
        <v>15.5</v>
      </c>
      <c r="G110" s="64"/>
      <c r="H110" s="64"/>
      <c r="I110" s="662"/>
    </row>
    <row r="111" spans="1:9" ht="15.75" x14ac:dyDescent="0.25">
      <c r="A111" s="973">
        <v>102</v>
      </c>
      <c r="B111" s="721" t="s">
        <v>2099</v>
      </c>
      <c r="C111" s="721" t="s">
        <v>5361</v>
      </c>
      <c r="D111" s="722" t="s">
        <v>59</v>
      </c>
      <c r="E111" s="722" t="s">
        <v>51</v>
      </c>
      <c r="F111" s="82">
        <v>14.3</v>
      </c>
      <c r="G111" s="64"/>
      <c r="H111" s="64"/>
      <c r="I111" s="662"/>
    </row>
    <row r="112" spans="1:9" ht="15.75" x14ac:dyDescent="0.25">
      <c r="A112" s="973">
        <v>103</v>
      </c>
      <c r="B112" s="721" t="s">
        <v>2100</v>
      </c>
      <c r="C112" s="721" t="s">
        <v>5361</v>
      </c>
      <c r="D112" s="722" t="s">
        <v>59</v>
      </c>
      <c r="E112" s="722" t="s">
        <v>51</v>
      </c>
      <c r="F112" s="82">
        <v>13.2</v>
      </c>
      <c r="G112" s="64"/>
      <c r="H112" s="64"/>
      <c r="I112" s="662"/>
    </row>
    <row r="113" spans="1:9" ht="15.75" x14ac:dyDescent="0.25">
      <c r="A113" s="973">
        <v>104</v>
      </c>
      <c r="B113" s="721" t="s">
        <v>2101</v>
      </c>
      <c r="C113" s="721" t="s">
        <v>5361</v>
      </c>
      <c r="D113" s="722" t="s">
        <v>59</v>
      </c>
      <c r="E113" s="722" t="s">
        <v>51</v>
      </c>
      <c r="F113" s="82">
        <v>13</v>
      </c>
      <c r="G113" s="64"/>
      <c r="H113" s="64"/>
      <c r="I113" s="662"/>
    </row>
    <row r="114" spans="1:9" ht="15.75" x14ac:dyDescent="0.25">
      <c r="A114" s="973">
        <v>105</v>
      </c>
      <c r="B114" s="726" t="s">
        <v>2102</v>
      </c>
      <c r="C114" s="721" t="s">
        <v>5361</v>
      </c>
      <c r="D114" s="724" t="s">
        <v>59</v>
      </c>
      <c r="E114" s="724" t="s">
        <v>7</v>
      </c>
      <c r="F114" s="87">
        <v>10</v>
      </c>
      <c r="G114" s="64"/>
      <c r="H114" s="64"/>
      <c r="I114" s="662"/>
    </row>
    <row r="115" spans="1:9" ht="15.75" x14ac:dyDescent="0.25">
      <c r="A115" s="725" t="s">
        <v>114</v>
      </c>
      <c r="B115" s="10" t="s">
        <v>62</v>
      </c>
      <c r="C115" s="10"/>
      <c r="D115" s="725"/>
      <c r="E115" s="725"/>
      <c r="F115" s="86"/>
      <c r="G115" s="64"/>
      <c r="H115" s="64"/>
      <c r="I115" s="662"/>
    </row>
    <row r="116" spans="1:9" ht="15.75" x14ac:dyDescent="0.25">
      <c r="A116" s="722">
        <v>106</v>
      </c>
      <c r="B116" s="721" t="s">
        <v>2081</v>
      </c>
      <c r="C116" s="721" t="s">
        <v>776</v>
      </c>
      <c r="D116" s="722" t="s">
        <v>59</v>
      </c>
      <c r="E116" s="722" t="s">
        <v>51</v>
      </c>
      <c r="F116" s="82">
        <v>16.5</v>
      </c>
      <c r="G116" s="64"/>
      <c r="H116" s="64"/>
      <c r="I116" s="662"/>
    </row>
    <row r="117" spans="1:9" ht="15.75" x14ac:dyDescent="0.25">
      <c r="A117" s="722">
        <v>107</v>
      </c>
      <c r="B117" s="721" t="s">
        <v>2082</v>
      </c>
      <c r="C117" s="721" t="s">
        <v>776</v>
      </c>
      <c r="D117" s="722" t="s">
        <v>59</v>
      </c>
      <c r="E117" s="722" t="s">
        <v>51</v>
      </c>
      <c r="F117" s="82">
        <v>22.4</v>
      </c>
      <c r="G117" s="64"/>
      <c r="H117" s="64"/>
      <c r="I117" s="662"/>
    </row>
    <row r="118" spans="1:9" ht="15.75" x14ac:dyDescent="0.25">
      <c r="A118" s="973">
        <v>108</v>
      </c>
      <c r="B118" s="721" t="s">
        <v>2083</v>
      </c>
      <c r="C118" s="721" t="s">
        <v>776</v>
      </c>
      <c r="D118" s="722" t="s">
        <v>59</v>
      </c>
      <c r="E118" s="722" t="s">
        <v>51</v>
      </c>
      <c r="F118" s="82">
        <v>36.799999999999997</v>
      </c>
      <c r="G118" s="64"/>
      <c r="H118" s="64"/>
      <c r="I118" s="662"/>
    </row>
    <row r="119" spans="1:9" ht="15.75" x14ac:dyDescent="0.25">
      <c r="A119" s="973">
        <v>109</v>
      </c>
      <c r="B119" s="721" t="s">
        <v>2103</v>
      </c>
      <c r="C119" s="721" t="s">
        <v>776</v>
      </c>
      <c r="D119" s="722" t="s">
        <v>59</v>
      </c>
      <c r="E119" s="722" t="s">
        <v>114</v>
      </c>
      <c r="F119" s="82">
        <v>6.2</v>
      </c>
      <c r="G119" s="64"/>
      <c r="H119" s="64"/>
      <c r="I119" s="662"/>
    </row>
    <row r="120" spans="1:9" ht="15.75" x14ac:dyDescent="0.25">
      <c r="A120" s="973">
        <v>110</v>
      </c>
      <c r="B120" s="721" t="s">
        <v>2104</v>
      </c>
      <c r="C120" s="721" t="s">
        <v>776</v>
      </c>
      <c r="D120" s="722" t="s">
        <v>59</v>
      </c>
      <c r="E120" s="722" t="s">
        <v>114</v>
      </c>
      <c r="F120" s="82">
        <v>6</v>
      </c>
      <c r="G120" s="64"/>
      <c r="H120" s="64"/>
      <c r="I120" s="662"/>
    </row>
    <row r="121" spans="1:9" ht="15.75" x14ac:dyDescent="0.25">
      <c r="A121" s="973">
        <v>111</v>
      </c>
      <c r="B121" s="721" t="s">
        <v>2105</v>
      </c>
      <c r="C121" s="721" t="s">
        <v>776</v>
      </c>
      <c r="D121" s="722" t="s">
        <v>59</v>
      </c>
      <c r="E121" s="722" t="s">
        <v>114</v>
      </c>
      <c r="F121" s="82">
        <v>5.8</v>
      </c>
      <c r="G121" s="64"/>
      <c r="H121" s="64"/>
      <c r="I121" s="662"/>
    </row>
    <row r="122" spans="1:9" ht="15.75" x14ac:dyDescent="0.25">
      <c r="A122" s="973">
        <v>112</v>
      </c>
      <c r="B122" s="721" t="s">
        <v>2106</v>
      </c>
      <c r="C122" s="721" t="s">
        <v>776</v>
      </c>
      <c r="D122" s="722" t="s">
        <v>59</v>
      </c>
      <c r="E122" s="722" t="s">
        <v>114</v>
      </c>
      <c r="F122" s="82">
        <v>6.4</v>
      </c>
      <c r="G122" s="64"/>
      <c r="H122" s="64"/>
      <c r="I122" s="662"/>
    </row>
    <row r="123" spans="1:9" ht="15.75" x14ac:dyDescent="0.25">
      <c r="A123" s="973">
        <v>113</v>
      </c>
      <c r="B123" s="721" t="s">
        <v>2107</v>
      </c>
      <c r="C123" s="721" t="s">
        <v>776</v>
      </c>
      <c r="D123" s="722" t="s">
        <v>59</v>
      </c>
      <c r="E123" s="722" t="s">
        <v>114</v>
      </c>
      <c r="F123" s="82">
        <v>6.6</v>
      </c>
      <c r="G123" s="64"/>
      <c r="H123" s="64"/>
      <c r="I123" s="662"/>
    </row>
    <row r="124" spans="1:9" ht="15.75" x14ac:dyDescent="0.25">
      <c r="A124" s="973">
        <v>114</v>
      </c>
      <c r="B124" s="721" t="s">
        <v>2108</v>
      </c>
      <c r="C124" s="721" t="s">
        <v>776</v>
      </c>
      <c r="D124" s="722" t="s">
        <v>59</v>
      </c>
      <c r="E124" s="722" t="s">
        <v>114</v>
      </c>
      <c r="F124" s="82">
        <v>5.8</v>
      </c>
      <c r="G124" s="64"/>
      <c r="H124" s="64"/>
      <c r="I124" s="662"/>
    </row>
    <row r="125" spans="1:9" ht="15.75" x14ac:dyDescent="0.25">
      <c r="A125" s="973">
        <v>115</v>
      </c>
      <c r="B125" s="721" t="s">
        <v>2109</v>
      </c>
      <c r="C125" s="721" t="s">
        <v>776</v>
      </c>
      <c r="D125" s="722" t="s">
        <v>59</v>
      </c>
      <c r="E125" s="722" t="s">
        <v>7</v>
      </c>
      <c r="F125" s="82">
        <v>33.200000000000003</v>
      </c>
      <c r="G125" s="64"/>
      <c r="H125" s="64"/>
      <c r="I125" s="662"/>
    </row>
    <row r="126" spans="1:9" ht="15.75" x14ac:dyDescent="0.25">
      <c r="A126" s="973">
        <v>116</v>
      </c>
      <c r="B126" s="721" t="s">
        <v>2110</v>
      </c>
      <c r="C126" s="721" t="s">
        <v>776</v>
      </c>
      <c r="D126" s="722" t="s">
        <v>59</v>
      </c>
      <c r="E126" s="722" t="s">
        <v>51</v>
      </c>
      <c r="F126" s="82">
        <v>22.96</v>
      </c>
      <c r="G126" s="64"/>
      <c r="H126" s="64"/>
      <c r="I126" s="662"/>
    </row>
    <row r="127" spans="1:9" ht="15.75" x14ac:dyDescent="0.25">
      <c r="A127" s="973">
        <v>117</v>
      </c>
      <c r="B127" s="721" t="s">
        <v>2111</v>
      </c>
      <c r="C127" s="721" t="s">
        <v>776</v>
      </c>
      <c r="D127" s="722" t="s">
        <v>59</v>
      </c>
      <c r="E127" s="722" t="s">
        <v>51</v>
      </c>
      <c r="F127" s="82">
        <v>1.1000000000000001</v>
      </c>
      <c r="G127" s="64"/>
      <c r="H127" s="64"/>
      <c r="I127" s="662"/>
    </row>
    <row r="128" spans="1:9" ht="15.75" x14ac:dyDescent="0.25">
      <c r="A128" s="973">
        <v>118</v>
      </c>
      <c r="B128" s="721" t="s">
        <v>2112</v>
      </c>
      <c r="C128" s="721" t="s">
        <v>776</v>
      </c>
      <c r="D128" s="722" t="s">
        <v>59</v>
      </c>
      <c r="E128" s="722" t="s">
        <v>51</v>
      </c>
      <c r="F128" s="82">
        <v>9.1</v>
      </c>
      <c r="G128" s="64"/>
      <c r="H128" s="64"/>
      <c r="I128" s="662"/>
    </row>
    <row r="129" spans="1:9" ht="15.75" x14ac:dyDescent="0.25">
      <c r="A129" s="973">
        <v>119</v>
      </c>
      <c r="B129" s="721" t="s">
        <v>2113</v>
      </c>
      <c r="C129" s="721" t="s">
        <v>776</v>
      </c>
      <c r="D129" s="722" t="s">
        <v>59</v>
      </c>
      <c r="E129" s="722" t="s">
        <v>7</v>
      </c>
      <c r="F129" s="82">
        <v>42.2</v>
      </c>
      <c r="G129" s="64"/>
      <c r="H129" s="64"/>
      <c r="I129" s="662"/>
    </row>
    <row r="130" spans="1:9" ht="15.75" x14ac:dyDescent="0.25">
      <c r="A130" s="973">
        <v>120</v>
      </c>
      <c r="B130" s="721" t="s">
        <v>2114</v>
      </c>
      <c r="C130" s="721" t="s">
        <v>776</v>
      </c>
      <c r="D130" s="722" t="s">
        <v>59</v>
      </c>
      <c r="E130" s="722" t="s">
        <v>51</v>
      </c>
      <c r="F130" s="82">
        <v>6.6</v>
      </c>
      <c r="G130" s="64"/>
      <c r="H130" s="64"/>
      <c r="I130" s="662"/>
    </row>
    <row r="131" spans="1:9" ht="15.75" x14ac:dyDescent="0.25">
      <c r="A131" s="973">
        <v>121</v>
      </c>
      <c r="B131" s="721" t="s">
        <v>2115</v>
      </c>
      <c r="C131" s="721" t="s">
        <v>776</v>
      </c>
      <c r="D131" s="722" t="s">
        <v>59</v>
      </c>
      <c r="E131" s="722" t="s">
        <v>51</v>
      </c>
      <c r="F131" s="82">
        <v>28.5</v>
      </c>
      <c r="G131" s="64"/>
      <c r="H131" s="64"/>
      <c r="I131" s="662"/>
    </row>
    <row r="132" spans="1:9" ht="15.75" x14ac:dyDescent="0.25">
      <c r="A132" s="973">
        <v>122</v>
      </c>
      <c r="B132" s="721" t="s">
        <v>2116</v>
      </c>
      <c r="C132" s="721" t="s">
        <v>776</v>
      </c>
      <c r="D132" s="722" t="s">
        <v>59</v>
      </c>
      <c r="E132" s="722" t="s">
        <v>114</v>
      </c>
      <c r="F132" s="82">
        <v>10.9</v>
      </c>
      <c r="G132" s="64"/>
      <c r="H132" s="64"/>
      <c r="I132" s="662"/>
    </row>
    <row r="133" spans="1:9" ht="15.75" x14ac:dyDescent="0.25">
      <c r="A133" s="973">
        <v>123</v>
      </c>
      <c r="B133" s="721" t="s">
        <v>2117</v>
      </c>
      <c r="C133" s="721" t="s">
        <v>776</v>
      </c>
      <c r="D133" s="722" t="s">
        <v>59</v>
      </c>
      <c r="E133" s="722" t="s">
        <v>114</v>
      </c>
      <c r="F133" s="82">
        <v>7.6</v>
      </c>
      <c r="G133" s="64"/>
      <c r="H133" s="64"/>
      <c r="I133" s="662"/>
    </row>
    <row r="134" spans="1:9" ht="15.75" x14ac:dyDescent="0.25">
      <c r="A134" s="973">
        <v>124</v>
      </c>
      <c r="B134" s="721" t="s">
        <v>2118</v>
      </c>
      <c r="C134" s="721" t="s">
        <v>776</v>
      </c>
      <c r="D134" s="722" t="s">
        <v>59</v>
      </c>
      <c r="E134" s="722" t="s">
        <v>114</v>
      </c>
      <c r="F134" s="82">
        <v>6.6</v>
      </c>
      <c r="G134" s="64"/>
      <c r="H134" s="64"/>
      <c r="I134" s="662"/>
    </row>
    <row r="135" spans="1:9" ht="15.75" x14ac:dyDescent="0.25">
      <c r="A135" s="973">
        <v>125</v>
      </c>
      <c r="B135" s="721" t="s">
        <v>2119</v>
      </c>
      <c r="C135" s="721" t="s">
        <v>776</v>
      </c>
      <c r="D135" s="722" t="s">
        <v>59</v>
      </c>
      <c r="E135" s="722" t="s">
        <v>114</v>
      </c>
      <c r="F135" s="82">
        <v>2.2999999999999998</v>
      </c>
      <c r="G135" s="64"/>
      <c r="H135" s="64"/>
      <c r="I135" s="662"/>
    </row>
    <row r="136" spans="1:9" ht="15.75" x14ac:dyDescent="0.25">
      <c r="A136" s="973">
        <v>126</v>
      </c>
      <c r="B136" s="721" t="s">
        <v>2120</v>
      </c>
      <c r="C136" s="721" t="s">
        <v>776</v>
      </c>
      <c r="D136" s="722" t="s">
        <v>59</v>
      </c>
      <c r="E136" s="722" t="s">
        <v>114</v>
      </c>
      <c r="F136" s="82">
        <v>1.1000000000000001</v>
      </c>
      <c r="G136" s="64"/>
      <c r="H136" s="64"/>
      <c r="I136" s="662"/>
    </row>
    <row r="137" spans="1:9" ht="15.75" x14ac:dyDescent="0.25">
      <c r="A137" s="973">
        <v>127</v>
      </c>
      <c r="B137" s="721" t="s">
        <v>2121</v>
      </c>
      <c r="C137" s="721" t="s">
        <v>776</v>
      </c>
      <c r="D137" s="722" t="s">
        <v>59</v>
      </c>
      <c r="E137" s="722" t="s">
        <v>51</v>
      </c>
      <c r="F137" s="82">
        <v>7.1</v>
      </c>
      <c r="G137" s="64"/>
      <c r="H137" s="64"/>
      <c r="I137" s="662"/>
    </row>
    <row r="138" spans="1:9" ht="15.75" x14ac:dyDescent="0.25">
      <c r="A138" s="973">
        <v>128</v>
      </c>
      <c r="B138" s="721" t="s">
        <v>2122</v>
      </c>
      <c r="C138" s="721" t="s">
        <v>776</v>
      </c>
      <c r="D138" s="722" t="s">
        <v>59</v>
      </c>
      <c r="E138" s="722" t="s">
        <v>7</v>
      </c>
      <c r="F138" s="82">
        <v>48.7</v>
      </c>
      <c r="G138" s="64"/>
      <c r="H138" s="64"/>
      <c r="I138" s="662"/>
    </row>
    <row r="139" spans="1:9" ht="15.75" x14ac:dyDescent="0.25">
      <c r="A139" s="973">
        <v>129</v>
      </c>
      <c r="B139" s="721" t="s">
        <v>2123</v>
      </c>
      <c r="C139" s="721" t="s">
        <v>776</v>
      </c>
      <c r="D139" s="722" t="s">
        <v>59</v>
      </c>
      <c r="E139" s="722" t="s">
        <v>51</v>
      </c>
      <c r="F139" s="82">
        <v>13.6</v>
      </c>
      <c r="G139" s="64"/>
      <c r="H139" s="64"/>
      <c r="I139" s="662"/>
    </row>
    <row r="140" spans="1:9" ht="15.75" x14ac:dyDescent="0.25">
      <c r="A140" s="973">
        <v>130</v>
      </c>
      <c r="B140" s="721" t="s">
        <v>2124</v>
      </c>
      <c r="C140" s="721" t="s">
        <v>776</v>
      </c>
      <c r="D140" s="722" t="s">
        <v>59</v>
      </c>
      <c r="E140" s="722" t="s">
        <v>51</v>
      </c>
      <c r="F140" s="82">
        <v>35.119999999999997</v>
      </c>
      <c r="G140" s="64"/>
      <c r="H140" s="64"/>
      <c r="I140" s="662"/>
    </row>
    <row r="141" spans="1:9" ht="15.75" x14ac:dyDescent="0.25">
      <c r="A141" s="973">
        <v>131</v>
      </c>
      <c r="B141" s="721" t="s">
        <v>2125</v>
      </c>
      <c r="C141" s="721" t="s">
        <v>776</v>
      </c>
      <c r="D141" s="722" t="s">
        <v>59</v>
      </c>
      <c r="E141" s="722" t="s">
        <v>7</v>
      </c>
      <c r="F141" s="82">
        <v>10.6</v>
      </c>
      <c r="G141" s="64"/>
      <c r="H141" s="64"/>
      <c r="I141" s="662"/>
    </row>
    <row r="142" spans="1:9" ht="15.75" x14ac:dyDescent="0.25">
      <c r="A142" s="973">
        <v>132</v>
      </c>
      <c r="B142" s="721" t="s">
        <v>2126</v>
      </c>
      <c r="C142" s="721" t="s">
        <v>776</v>
      </c>
      <c r="D142" s="722" t="s">
        <v>59</v>
      </c>
      <c r="E142" s="722" t="s">
        <v>51</v>
      </c>
      <c r="F142" s="82">
        <v>3</v>
      </c>
      <c r="G142" s="64"/>
      <c r="H142" s="64"/>
      <c r="I142" s="662"/>
    </row>
    <row r="143" spans="1:9" ht="15.75" x14ac:dyDescent="0.25">
      <c r="A143" s="973">
        <v>133</v>
      </c>
      <c r="B143" s="721" t="s">
        <v>2127</v>
      </c>
      <c r="C143" s="721" t="s">
        <v>776</v>
      </c>
      <c r="D143" s="722" t="s">
        <v>59</v>
      </c>
      <c r="E143" s="722" t="s">
        <v>51</v>
      </c>
      <c r="F143" s="82">
        <v>7.6</v>
      </c>
      <c r="G143" s="64"/>
      <c r="H143" s="64"/>
      <c r="I143" s="662"/>
    </row>
    <row r="144" spans="1:9" ht="15.75" x14ac:dyDescent="0.25">
      <c r="A144" s="973">
        <v>134</v>
      </c>
      <c r="B144" s="721" t="s">
        <v>2128</v>
      </c>
      <c r="C144" s="721" t="s">
        <v>776</v>
      </c>
      <c r="D144" s="722" t="s">
        <v>59</v>
      </c>
      <c r="E144" s="722" t="s">
        <v>7</v>
      </c>
      <c r="F144" s="82">
        <v>49.8</v>
      </c>
      <c r="G144" s="64"/>
      <c r="H144" s="64"/>
      <c r="I144" s="662"/>
    </row>
    <row r="145" spans="1:9" ht="15.75" x14ac:dyDescent="0.25">
      <c r="A145" s="973">
        <v>135</v>
      </c>
      <c r="B145" s="721" t="s">
        <v>2129</v>
      </c>
      <c r="C145" s="721" t="s">
        <v>776</v>
      </c>
      <c r="D145" s="722" t="s">
        <v>59</v>
      </c>
      <c r="E145" s="722" t="s">
        <v>51</v>
      </c>
      <c r="F145" s="82">
        <v>20.190000000000001</v>
      </c>
      <c r="G145" s="64"/>
      <c r="H145" s="64"/>
      <c r="I145" s="662"/>
    </row>
    <row r="146" spans="1:9" ht="15.75" x14ac:dyDescent="0.25">
      <c r="A146" s="973">
        <v>136</v>
      </c>
      <c r="B146" s="721" t="s">
        <v>2130</v>
      </c>
      <c r="C146" s="721" t="s">
        <v>776</v>
      </c>
      <c r="D146" s="722" t="s">
        <v>59</v>
      </c>
      <c r="E146" s="722" t="s">
        <v>51</v>
      </c>
      <c r="F146" s="82">
        <v>7.6</v>
      </c>
      <c r="G146" s="64"/>
      <c r="H146" s="64"/>
      <c r="I146" s="662"/>
    </row>
    <row r="147" spans="1:9" ht="15.75" x14ac:dyDescent="0.25">
      <c r="A147" s="973">
        <v>137</v>
      </c>
      <c r="B147" s="721" t="s">
        <v>2131</v>
      </c>
      <c r="C147" s="721" t="s">
        <v>776</v>
      </c>
      <c r="D147" s="722" t="s">
        <v>59</v>
      </c>
      <c r="E147" s="722" t="s">
        <v>51</v>
      </c>
      <c r="F147" s="82">
        <v>12.2</v>
      </c>
      <c r="G147" s="64"/>
      <c r="H147" s="64"/>
      <c r="I147" s="662"/>
    </row>
    <row r="148" spans="1:9" ht="15.75" x14ac:dyDescent="0.25">
      <c r="A148" s="973">
        <v>138</v>
      </c>
      <c r="B148" s="721" t="s">
        <v>2132</v>
      </c>
      <c r="C148" s="721" t="s">
        <v>776</v>
      </c>
      <c r="D148" s="722" t="s">
        <v>59</v>
      </c>
      <c r="E148" s="722" t="s">
        <v>51</v>
      </c>
      <c r="F148" s="82">
        <v>9.8000000000000007</v>
      </c>
      <c r="G148" s="64"/>
      <c r="H148" s="64"/>
      <c r="I148" s="662"/>
    </row>
    <row r="149" spans="1:9" ht="15.75" x14ac:dyDescent="0.25">
      <c r="A149" s="973">
        <v>139</v>
      </c>
      <c r="B149" s="721" t="s">
        <v>2133</v>
      </c>
      <c r="C149" s="721" t="s">
        <v>776</v>
      </c>
      <c r="D149" s="722" t="s">
        <v>59</v>
      </c>
      <c r="E149" s="722" t="s">
        <v>7</v>
      </c>
      <c r="F149" s="82">
        <v>19</v>
      </c>
      <c r="G149" s="64"/>
      <c r="H149" s="64"/>
      <c r="I149" s="662"/>
    </row>
    <row r="150" spans="1:9" ht="15.75" x14ac:dyDescent="0.25">
      <c r="A150" s="973">
        <v>140</v>
      </c>
      <c r="B150" s="721" t="s">
        <v>2134</v>
      </c>
      <c r="C150" s="721" t="s">
        <v>776</v>
      </c>
      <c r="D150" s="722" t="s">
        <v>59</v>
      </c>
      <c r="E150" s="722" t="s">
        <v>7</v>
      </c>
      <c r="F150" s="82">
        <v>40.200000000000003</v>
      </c>
      <c r="G150" s="64"/>
      <c r="H150" s="64"/>
      <c r="I150" s="662"/>
    </row>
    <row r="151" spans="1:9" s="264" customFormat="1" ht="15.75" x14ac:dyDescent="0.25">
      <c r="A151" s="973">
        <v>141</v>
      </c>
      <c r="B151" s="726" t="s">
        <v>2135</v>
      </c>
      <c r="C151" s="726" t="s">
        <v>776</v>
      </c>
      <c r="D151" s="724" t="s">
        <v>59</v>
      </c>
      <c r="E151" s="724" t="s">
        <v>7</v>
      </c>
      <c r="F151" s="87">
        <v>32.6</v>
      </c>
      <c r="G151" s="135"/>
      <c r="H151" s="135"/>
      <c r="I151" s="663"/>
    </row>
    <row r="152" spans="1:9" ht="15.75" x14ac:dyDescent="0.25">
      <c r="A152" s="973">
        <v>142</v>
      </c>
      <c r="B152" s="721" t="s">
        <v>2136</v>
      </c>
      <c r="C152" s="721" t="s">
        <v>776</v>
      </c>
      <c r="D152" s="722" t="s">
        <v>59</v>
      </c>
      <c r="E152" s="722" t="s">
        <v>7</v>
      </c>
      <c r="F152" s="82">
        <v>7</v>
      </c>
      <c r="G152" s="64"/>
      <c r="H152" s="64"/>
      <c r="I152" s="662"/>
    </row>
    <row r="153" spans="1:9" ht="15.75" x14ac:dyDescent="0.25">
      <c r="A153" s="973">
        <v>143</v>
      </c>
      <c r="B153" s="721" t="s">
        <v>2137</v>
      </c>
      <c r="C153" s="721" t="s">
        <v>776</v>
      </c>
      <c r="D153" s="722" t="s">
        <v>59</v>
      </c>
      <c r="E153" s="722" t="s">
        <v>7</v>
      </c>
      <c r="F153" s="82">
        <v>4.4000000000000004</v>
      </c>
      <c r="G153" s="64"/>
      <c r="H153" s="64"/>
      <c r="I153" s="662"/>
    </row>
    <row r="154" spans="1:9" ht="15.75" x14ac:dyDescent="0.25">
      <c r="A154" s="973">
        <v>144</v>
      </c>
      <c r="B154" s="721" t="s">
        <v>2138</v>
      </c>
      <c r="C154" s="721" t="s">
        <v>776</v>
      </c>
      <c r="D154" s="722" t="s">
        <v>59</v>
      </c>
      <c r="E154" s="722" t="s">
        <v>7</v>
      </c>
      <c r="F154" s="82">
        <v>39.299999999999997</v>
      </c>
      <c r="G154" s="64"/>
      <c r="H154" s="64"/>
      <c r="I154" s="662"/>
    </row>
    <row r="155" spans="1:9" ht="15.75" x14ac:dyDescent="0.25">
      <c r="A155" s="973">
        <v>145</v>
      </c>
      <c r="B155" s="723" t="s">
        <v>2139</v>
      </c>
      <c r="C155" s="721" t="s">
        <v>776</v>
      </c>
      <c r="D155" s="375" t="s">
        <v>59</v>
      </c>
      <c r="E155" s="375" t="s">
        <v>7</v>
      </c>
      <c r="F155" s="88">
        <v>10.9</v>
      </c>
      <c r="G155" s="64"/>
      <c r="H155" s="64"/>
      <c r="I155" s="662"/>
    </row>
    <row r="156" spans="1:9" ht="15.75" x14ac:dyDescent="0.25">
      <c r="A156" s="725" t="s">
        <v>94</v>
      </c>
      <c r="B156" s="10" t="s">
        <v>6941</v>
      </c>
      <c r="C156" s="10"/>
      <c r="D156" s="725"/>
      <c r="E156" s="725"/>
      <c r="F156" s="86"/>
      <c r="G156" s="64"/>
      <c r="H156" s="64"/>
      <c r="I156" s="662"/>
    </row>
    <row r="157" spans="1:9" ht="15.75" x14ac:dyDescent="0.25">
      <c r="A157" s="722">
        <v>146</v>
      </c>
      <c r="B157" s="721" t="s">
        <v>2140</v>
      </c>
      <c r="C157" s="721" t="s">
        <v>247</v>
      </c>
      <c r="D157" s="722" t="s">
        <v>59</v>
      </c>
      <c r="E157" s="722" t="s">
        <v>7</v>
      </c>
      <c r="F157" s="82">
        <v>16</v>
      </c>
      <c r="G157" s="64"/>
      <c r="H157" s="64"/>
      <c r="I157" s="662"/>
    </row>
    <row r="158" spans="1:9" ht="15.75" x14ac:dyDescent="0.25">
      <c r="A158" s="119">
        <v>147</v>
      </c>
      <c r="B158" s="721" t="s">
        <v>2141</v>
      </c>
      <c r="C158" s="721" t="s">
        <v>247</v>
      </c>
      <c r="D158" s="722" t="s">
        <v>59</v>
      </c>
      <c r="E158" s="722" t="s">
        <v>51</v>
      </c>
      <c r="F158" s="82">
        <v>0.5</v>
      </c>
      <c r="G158" s="64"/>
      <c r="H158" s="64"/>
      <c r="I158" s="662"/>
    </row>
    <row r="159" spans="1:9" ht="15.75" x14ac:dyDescent="0.25">
      <c r="A159" s="973">
        <v>148</v>
      </c>
      <c r="B159" s="721" t="s">
        <v>2142</v>
      </c>
      <c r="C159" s="721" t="s">
        <v>247</v>
      </c>
      <c r="D159" s="722" t="s">
        <v>59</v>
      </c>
      <c r="E159" s="722" t="s">
        <v>51</v>
      </c>
      <c r="F159" s="82">
        <v>0.5</v>
      </c>
      <c r="G159" s="64"/>
      <c r="H159" s="64"/>
      <c r="I159" s="662"/>
    </row>
    <row r="160" spans="1:9" ht="15.75" x14ac:dyDescent="0.25">
      <c r="A160" s="119">
        <v>149</v>
      </c>
      <c r="B160" s="721" t="s">
        <v>2143</v>
      </c>
      <c r="C160" s="721" t="s">
        <v>247</v>
      </c>
      <c r="D160" s="722" t="s">
        <v>59</v>
      </c>
      <c r="E160" s="722" t="s">
        <v>51</v>
      </c>
      <c r="F160" s="82">
        <v>15</v>
      </c>
      <c r="G160" s="64"/>
      <c r="H160" s="64"/>
      <c r="I160" s="662"/>
    </row>
    <row r="161" spans="1:9" ht="15.75" x14ac:dyDescent="0.25">
      <c r="A161" s="973">
        <v>150</v>
      </c>
      <c r="B161" s="721" t="s">
        <v>2144</v>
      </c>
      <c r="C161" s="721" t="s">
        <v>5362</v>
      </c>
      <c r="D161" s="722" t="s">
        <v>59</v>
      </c>
      <c r="E161" s="722" t="s">
        <v>51</v>
      </c>
      <c r="F161" s="82">
        <v>50.6</v>
      </c>
      <c r="G161" s="64"/>
      <c r="H161" s="64"/>
      <c r="I161" s="662"/>
    </row>
    <row r="162" spans="1:9" ht="18.75" customHeight="1" x14ac:dyDescent="0.25">
      <c r="A162" s="119">
        <v>151</v>
      </c>
      <c r="B162" s="721" t="s">
        <v>2145</v>
      </c>
      <c r="C162" s="721" t="s">
        <v>248</v>
      </c>
      <c r="D162" s="722" t="s">
        <v>59</v>
      </c>
      <c r="E162" s="722" t="s">
        <v>51</v>
      </c>
      <c r="F162" s="82">
        <v>22.3</v>
      </c>
      <c r="G162" s="64"/>
      <c r="H162" s="64"/>
      <c r="I162" s="662"/>
    </row>
    <row r="163" spans="1:9" ht="18" customHeight="1" x14ac:dyDescent="0.25">
      <c r="A163" s="973">
        <v>152</v>
      </c>
      <c r="B163" s="721" t="s">
        <v>2146</v>
      </c>
      <c r="C163" s="721" t="s">
        <v>248</v>
      </c>
      <c r="D163" s="722" t="s">
        <v>59</v>
      </c>
      <c r="E163" s="722" t="s">
        <v>51</v>
      </c>
      <c r="F163" s="82">
        <v>11.9</v>
      </c>
      <c r="G163" s="64"/>
      <c r="H163" s="64"/>
      <c r="I163" s="662"/>
    </row>
    <row r="164" spans="1:9" ht="18.75" customHeight="1" x14ac:dyDescent="0.25">
      <c r="A164" s="119">
        <v>153</v>
      </c>
      <c r="B164" s="721" t="s">
        <v>2147</v>
      </c>
      <c r="C164" s="721" t="s">
        <v>247</v>
      </c>
      <c r="D164" s="722" t="s">
        <v>59</v>
      </c>
      <c r="E164" s="722" t="s">
        <v>51</v>
      </c>
      <c r="F164" s="82">
        <v>10.1</v>
      </c>
      <c r="G164" s="64"/>
      <c r="H164" s="64"/>
      <c r="I164" s="662"/>
    </row>
    <row r="165" spans="1:9" ht="15.75" x14ac:dyDescent="0.25">
      <c r="A165" s="725" t="s">
        <v>203</v>
      </c>
      <c r="B165" s="10" t="s">
        <v>881</v>
      </c>
      <c r="C165" s="10"/>
      <c r="D165" s="725"/>
      <c r="E165" s="725"/>
      <c r="F165" s="86"/>
      <c r="G165" s="64"/>
      <c r="H165" s="64"/>
      <c r="I165" s="662"/>
    </row>
    <row r="166" spans="1:9" ht="15.75" x14ac:dyDescent="0.25">
      <c r="A166" s="11">
        <v>154</v>
      </c>
      <c r="B166" s="57" t="s">
        <v>81</v>
      </c>
      <c r="C166" s="136" t="s">
        <v>5017</v>
      </c>
      <c r="D166" s="136"/>
      <c r="E166" s="56" t="s">
        <v>114</v>
      </c>
      <c r="F166" s="68">
        <v>22</v>
      </c>
      <c r="G166" s="111">
        <v>800</v>
      </c>
      <c r="H166" s="111"/>
      <c r="I166" s="112" t="s">
        <v>61</v>
      </c>
    </row>
    <row r="167" spans="1:9" ht="15.75" x14ac:dyDescent="0.25">
      <c r="A167" s="722">
        <v>155</v>
      </c>
      <c r="B167" s="721" t="s">
        <v>2148</v>
      </c>
      <c r="C167" s="721" t="s">
        <v>258</v>
      </c>
      <c r="D167" s="722" t="s">
        <v>59</v>
      </c>
      <c r="E167" s="722" t="s">
        <v>7</v>
      </c>
      <c r="F167" s="82">
        <v>8.4</v>
      </c>
      <c r="G167" s="64"/>
      <c r="H167" s="64"/>
      <c r="I167" s="662"/>
    </row>
    <row r="168" spans="1:9" ht="15.75" x14ac:dyDescent="0.25">
      <c r="A168" s="11">
        <v>156</v>
      </c>
      <c r="B168" s="721" t="s">
        <v>2149</v>
      </c>
      <c r="C168" s="721" t="s">
        <v>258</v>
      </c>
      <c r="D168" s="722" t="s">
        <v>59</v>
      </c>
      <c r="E168" s="722" t="s">
        <v>51</v>
      </c>
      <c r="F168" s="82">
        <v>1.4</v>
      </c>
      <c r="G168" s="64"/>
      <c r="H168" s="64"/>
      <c r="I168" s="662"/>
    </row>
    <row r="169" spans="1:9" ht="15.75" x14ac:dyDescent="0.25">
      <c r="A169" s="973">
        <v>157</v>
      </c>
      <c r="B169" s="721" t="s">
        <v>2150</v>
      </c>
      <c r="C169" s="721" t="s">
        <v>258</v>
      </c>
      <c r="D169" s="722" t="s">
        <v>59</v>
      </c>
      <c r="E169" s="722" t="s">
        <v>51</v>
      </c>
      <c r="F169" s="82">
        <v>4.49</v>
      </c>
      <c r="G169" s="64"/>
      <c r="H169" s="64"/>
      <c r="I169" s="662"/>
    </row>
    <row r="170" spans="1:9" ht="15.75" x14ac:dyDescent="0.25">
      <c r="A170" s="11">
        <v>158</v>
      </c>
      <c r="B170" s="721" t="s">
        <v>2151</v>
      </c>
      <c r="C170" s="721" t="s">
        <v>258</v>
      </c>
      <c r="D170" s="722" t="s">
        <v>59</v>
      </c>
      <c r="E170" s="722" t="s">
        <v>51</v>
      </c>
      <c r="F170" s="82">
        <v>2.5299999999999998</v>
      </c>
      <c r="G170" s="64"/>
      <c r="H170" s="64"/>
      <c r="I170" s="662"/>
    </row>
    <row r="171" spans="1:9" ht="15.75" x14ac:dyDescent="0.25">
      <c r="A171" s="973">
        <v>159</v>
      </c>
      <c r="B171" s="721" t="s">
        <v>2152</v>
      </c>
      <c r="C171" s="721" t="s">
        <v>258</v>
      </c>
      <c r="D171" s="722" t="s">
        <v>59</v>
      </c>
      <c r="E171" s="722" t="s">
        <v>51</v>
      </c>
      <c r="F171" s="82">
        <v>3.37</v>
      </c>
      <c r="G171" s="64"/>
      <c r="H171" s="64"/>
      <c r="I171" s="662"/>
    </row>
    <row r="172" spans="1:9" ht="15.75" x14ac:dyDescent="0.25">
      <c r="A172" s="11">
        <v>160</v>
      </c>
      <c r="B172" s="721" t="s">
        <v>2153</v>
      </c>
      <c r="C172" s="721" t="s">
        <v>258</v>
      </c>
      <c r="D172" s="722" t="s">
        <v>59</v>
      </c>
      <c r="E172" s="722" t="s">
        <v>51</v>
      </c>
      <c r="F172" s="82">
        <v>3.7</v>
      </c>
      <c r="G172" s="64"/>
      <c r="H172" s="64"/>
      <c r="I172" s="662"/>
    </row>
    <row r="173" spans="1:9" ht="15.75" x14ac:dyDescent="0.25">
      <c r="A173" s="973">
        <v>161</v>
      </c>
      <c r="B173" s="721" t="s">
        <v>2154</v>
      </c>
      <c r="C173" s="721" t="s">
        <v>258</v>
      </c>
      <c r="D173" s="722" t="s">
        <v>59</v>
      </c>
      <c r="E173" s="722" t="s">
        <v>51</v>
      </c>
      <c r="F173" s="82">
        <v>1.89</v>
      </c>
      <c r="G173" s="64"/>
      <c r="H173" s="64"/>
      <c r="I173" s="662"/>
    </row>
    <row r="174" spans="1:9" ht="15.75" x14ac:dyDescent="0.25">
      <c r="A174" s="11">
        <v>162</v>
      </c>
      <c r="B174" s="721" t="s">
        <v>2155</v>
      </c>
      <c r="C174" s="721" t="s">
        <v>258</v>
      </c>
      <c r="D174" s="722" t="s">
        <v>59</v>
      </c>
      <c r="E174" s="722" t="s">
        <v>51</v>
      </c>
      <c r="F174" s="82">
        <v>1.1200000000000001</v>
      </c>
      <c r="G174" s="64"/>
      <c r="H174" s="64"/>
      <c r="I174" s="662"/>
    </row>
    <row r="175" spans="1:9" ht="15.75" x14ac:dyDescent="0.25">
      <c r="A175" s="973">
        <v>163</v>
      </c>
      <c r="B175" s="721" t="s">
        <v>4720</v>
      </c>
      <c r="C175" s="721" t="s">
        <v>258</v>
      </c>
      <c r="D175" s="722" t="s">
        <v>59</v>
      </c>
      <c r="E175" s="722" t="s">
        <v>51</v>
      </c>
      <c r="F175" s="82">
        <v>1.3</v>
      </c>
      <c r="G175" s="64"/>
      <c r="H175" s="64"/>
      <c r="I175" s="662"/>
    </row>
    <row r="176" spans="1:9" ht="15.75" x14ac:dyDescent="0.25">
      <c r="A176" s="11">
        <v>164</v>
      </c>
      <c r="B176" s="721" t="s">
        <v>2156</v>
      </c>
      <c r="C176" s="721" t="s">
        <v>258</v>
      </c>
      <c r="D176" s="722" t="s">
        <v>59</v>
      </c>
      <c r="E176" s="722" t="s">
        <v>51</v>
      </c>
      <c r="F176" s="82">
        <v>8.4600000000000009</v>
      </c>
      <c r="G176" s="64"/>
      <c r="H176" s="64"/>
      <c r="I176" s="662"/>
    </row>
    <row r="177" spans="1:9" ht="15.75" x14ac:dyDescent="0.25">
      <c r="A177" s="973">
        <v>165</v>
      </c>
      <c r="B177" s="721" t="s">
        <v>2157</v>
      </c>
      <c r="C177" s="721" t="s">
        <v>258</v>
      </c>
      <c r="D177" s="722" t="s">
        <v>59</v>
      </c>
      <c r="E177" s="722" t="s">
        <v>51</v>
      </c>
      <c r="F177" s="82">
        <v>3.56</v>
      </c>
      <c r="G177" s="64"/>
      <c r="H177" s="64"/>
      <c r="I177" s="662"/>
    </row>
    <row r="178" spans="1:9" ht="15.75" x14ac:dyDescent="0.25">
      <c r="A178" s="11">
        <v>166</v>
      </c>
      <c r="B178" s="721" t="s">
        <v>2158</v>
      </c>
      <c r="C178" s="721" t="s">
        <v>258</v>
      </c>
      <c r="D178" s="722" t="s">
        <v>59</v>
      </c>
      <c r="E178" s="722" t="s">
        <v>51</v>
      </c>
      <c r="F178" s="82">
        <v>1.4</v>
      </c>
      <c r="G178" s="64"/>
      <c r="H178" s="64"/>
      <c r="I178" s="662"/>
    </row>
    <row r="179" spans="1:9" ht="15.75" x14ac:dyDescent="0.25">
      <c r="A179" s="973">
        <v>167</v>
      </c>
      <c r="B179" s="721" t="s">
        <v>2159</v>
      </c>
      <c r="C179" s="721" t="s">
        <v>258</v>
      </c>
      <c r="D179" s="722" t="s">
        <v>59</v>
      </c>
      <c r="E179" s="722" t="s">
        <v>51</v>
      </c>
      <c r="F179" s="82">
        <v>2.46</v>
      </c>
      <c r="G179" s="64"/>
      <c r="H179" s="64"/>
      <c r="I179" s="662"/>
    </row>
    <row r="180" spans="1:9" ht="15.75" x14ac:dyDescent="0.25">
      <c r="A180" s="11">
        <v>168</v>
      </c>
      <c r="B180" s="721" t="s">
        <v>2160</v>
      </c>
      <c r="C180" s="721" t="s">
        <v>258</v>
      </c>
      <c r="D180" s="722" t="s">
        <v>59</v>
      </c>
      <c r="E180" s="722" t="s">
        <v>51</v>
      </c>
      <c r="F180" s="82">
        <v>11.44</v>
      </c>
      <c r="G180" s="64"/>
      <c r="H180" s="64"/>
      <c r="I180" s="662"/>
    </row>
    <row r="181" spans="1:9" ht="15.75" x14ac:dyDescent="0.25">
      <c r="A181" s="973">
        <v>169</v>
      </c>
      <c r="B181" s="721" t="s">
        <v>2161</v>
      </c>
      <c r="C181" s="721" t="s">
        <v>258</v>
      </c>
      <c r="D181" s="722" t="s">
        <v>59</v>
      </c>
      <c r="E181" s="722" t="s">
        <v>51</v>
      </c>
      <c r="F181" s="82">
        <v>3.79</v>
      </c>
      <c r="G181" s="64"/>
      <c r="H181" s="64"/>
      <c r="I181" s="662"/>
    </row>
    <row r="182" spans="1:9" ht="15.75" x14ac:dyDescent="0.25">
      <c r="A182" s="11">
        <v>170</v>
      </c>
      <c r="B182" s="721" t="s">
        <v>2162</v>
      </c>
      <c r="C182" s="721" t="s">
        <v>258</v>
      </c>
      <c r="D182" s="722" t="s">
        <v>59</v>
      </c>
      <c r="E182" s="722" t="s">
        <v>51</v>
      </c>
      <c r="F182" s="82">
        <v>13.4</v>
      </c>
      <c r="G182" s="64"/>
      <c r="H182" s="64"/>
      <c r="I182" s="662"/>
    </row>
    <row r="183" spans="1:9" ht="15.75" x14ac:dyDescent="0.25">
      <c r="A183" s="973">
        <v>171</v>
      </c>
      <c r="B183" s="721" t="s">
        <v>2163</v>
      </c>
      <c r="C183" s="721" t="s">
        <v>258</v>
      </c>
      <c r="D183" s="722" t="s">
        <v>59</v>
      </c>
      <c r="E183" s="722" t="s">
        <v>51</v>
      </c>
      <c r="F183" s="82">
        <v>13.01</v>
      </c>
      <c r="G183" s="64"/>
      <c r="H183" s="64"/>
      <c r="I183" s="662"/>
    </row>
    <row r="184" spans="1:9" ht="15.75" x14ac:dyDescent="0.25">
      <c r="A184" s="11">
        <v>172</v>
      </c>
      <c r="B184" s="721" t="s">
        <v>2164</v>
      </c>
      <c r="C184" s="721" t="s">
        <v>258</v>
      </c>
      <c r="D184" s="722" t="s">
        <v>59</v>
      </c>
      <c r="E184" s="722" t="s">
        <v>51</v>
      </c>
      <c r="F184" s="82">
        <v>2.78</v>
      </c>
      <c r="G184" s="64"/>
      <c r="H184" s="64"/>
      <c r="I184" s="662"/>
    </row>
    <row r="185" spans="1:9" ht="15.75" x14ac:dyDescent="0.25">
      <c r="A185" s="973">
        <v>173</v>
      </c>
      <c r="B185" s="721" t="s">
        <v>2165</v>
      </c>
      <c r="C185" s="721" t="s">
        <v>258</v>
      </c>
      <c r="D185" s="722" t="s">
        <v>59</v>
      </c>
      <c r="E185" s="722" t="s">
        <v>51</v>
      </c>
      <c r="F185" s="82">
        <v>2.74</v>
      </c>
      <c r="G185" s="64"/>
      <c r="H185" s="64"/>
      <c r="I185" s="662"/>
    </row>
    <row r="186" spans="1:9" ht="15.75" x14ac:dyDescent="0.25">
      <c r="A186" s="11">
        <v>174</v>
      </c>
      <c r="B186" s="721" t="s">
        <v>2166</v>
      </c>
      <c r="C186" s="721" t="s">
        <v>258</v>
      </c>
      <c r="D186" s="722" t="s">
        <v>59</v>
      </c>
      <c r="E186" s="722" t="s">
        <v>51</v>
      </c>
      <c r="F186" s="82">
        <v>4.55</v>
      </c>
      <c r="G186" s="64"/>
      <c r="H186" s="64"/>
      <c r="I186" s="662"/>
    </row>
    <row r="187" spans="1:9" ht="15.75" x14ac:dyDescent="0.25">
      <c r="A187" s="973">
        <v>175</v>
      </c>
      <c r="B187" s="721" t="s">
        <v>2167</v>
      </c>
      <c r="C187" s="721" t="s">
        <v>258</v>
      </c>
      <c r="D187" s="722" t="s">
        <v>59</v>
      </c>
      <c r="E187" s="722" t="s">
        <v>51</v>
      </c>
      <c r="F187" s="82">
        <v>3.56</v>
      </c>
      <c r="G187" s="64"/>
      <c r="H187" s="64"/>
      <c r="I187" s="662"/>
    </row>
    <row r="188" spans="1:9" ht="15.75" x14ac:dyDescent="0.25">
      <c r="A188" s="11">
        <v>176</v>
      </c>
      <c r="B188" s="721" t="s">
        <v>255</v>
      </c>
      <c r="C188" s="721" t="s">
        <v>258</v>
      </c>
      <c r="D188" s="722" t="s">
        <v>59</v>
      </c>
      <c r="E188" s="722" t="s">
        <v>51</v>
      </c>
      <c r="F188" s="82">
        <v>7.53</v>
      </c>
      <c r="G188" s="64"/>
      <c r="H188" s="64"/>
      <c r="I188" s="662"/>
    </row>
    <row r="189" spans="1:9" ht="15.75" x14ac:dyDescent="0.25">
      <c r="A189" s="973">
        <v>177</v>
      </c>
      <c r="B189" s="721" t="s">
        <v>2168</v>
      </c>
      <c r="C189" s="721" t="s">
        <v>258</v>
      </c>
      <c r="D189" s="722" t="s">
        <v>59</v>
      </c>
      <c r="E189" s="722" t="s">
        <v>51</v>
      </c>
      <c r="F189" s="82">
        <v>2.81</v>
      </c>
      <c r="G189" s="64"/>
      <c r="H189" s="64"/>
      <c r="I189" s="662"/>
    </row>
    <row r="190" spans="1:9" ht="15.75" x14ac:dyDescent="0.25">
      <c r="A190" s="11">
        <v>178</v>
      </c>
      <c r="B190" s="721" t="s">
        <v>2169</v>
      </c>
      <c r="C190" s="721" t="s">
        <v>258</v>
      </c>
      <c r="D190" s="722" t="s">
        <v>59</v>
      </c>
      <c r="E190" s="722" t="s">
        <v>51</v>
      </c>
      <c r="F190" s="82">
        <v>4.87</v>
      </c>
      <c r="G190" s="64"/>
      <c r="H190" s="64"/>
      <c r="I190" s="662"/>
    </row>
    <row r="191" spans="1:9" ht="15.75" x14ac:dyDescent="0.25">
      <c r="A191" s="973">
        <v>179</v>
      </c>
      <c r="B191" s="721" t="s">
        <v>2170</v>
      </c>
      <c r="C191" s="721" t="s">
        <v>258</v>
      </c>
      <c r="D191" s="722" t="s">
        <v>59</v>
      </c>
      <c r="E191" s="722" t="s">
        <v>51</v>
      </c>
      <c r="F191" s="82">
        <v>6.97</v>
      </c>
      <c r="G191" s="64"/>
      <c r="H191" s="64"/>
      <c r="I191" s="662"/>
    </row>
    <row r="192" spans="1:9" ht="15.75" x14ac:dyDescent="0.25">
      <c r="A192" s="11">
        <v>180</v>
      </c>
      <c r="B192" s="721" t="s">
        <v>2171</v>
      </c>
      <c r="C192" s="721" t="s">
        <v>258</v>
      </c>
      <c r="D192" s="722" t="s">
        <v>59</v>
      </c>
      <c r="E192" s="722" t="s">
        <v>51</v>
      </c>
      <c r="F192" s="82">
        <v>4.22</v>
      </c>
      <c r="G192" s="64"/>
      <c r="H192" s="64"/>
      <c r="I192" s="662"/>
    </row>
    <row r="193" spans="1:9" ht="15.75" x14ac:dyDescent="0.25">
      <c r="A193" s="973">
        <v>181</v>
      </c>
      <c r="B193" s="721" t="s">
        <v>2172</v>
      </c>
      <c r="C193" s="721" t="s">
        <v>258</v>
      </c>
      <c r="D193" s="722" t="s">
        <v>59</v>
      </c>
      <c r="E193" s="722" t="s">
        <v>51</v>
      </c>
      <c r="F193" s="82">
        <v>14.61</v>
      </c>
      <c r="G193" s="64"/>
      <c r="H193" s="64"/>
      <c r="I193" s="662"/>
    </row>
    <row r="194" spans="1:9" ht="15.75" x14ac:dyDescent="0.25">
      <c r="A194" s="11">
        <v>182</v>
      </c>
      <c r="B194" s="721" t="s">
        <v>2173</v>
      </c>
      <c r="C194" s="721" t="s">
        <v>258</v>
      </c>
      <c r="D194" s="722" t="s">
        <v>59</v>
      </c>
      <c r="E194" s="722" t="s">
        <v>51</v>
      </c>
      <c r="F194" s="82">
        <v>6.24</v>
      </c>
      <c r="G194" s="64"/>
      <c r="H194" s="64"/>
      <c r="I194" s="662"/>
    </row>
    <row r="195" spans="1:9" ht="15.75" x14ac:dyDescent="0.25">
      <c r="A195" s="973">
        <v>183</v>
      </c>
      <c r="B195" s="721" t="s">
        <v>2174</v>
      </c>
      <c r="C195" s="721" t="s">
        <v>258</v>
      </c>
      <c r="D195" s="722" t="s">
        <v>59</v>
      </c>
      <c r="E195" s="722" t="s">
        <v>7</v>
      </c>
      <c r="F195" s="88">
        <v>20.8</v>
      </c>
      <c r="G195" s="64"/>
      <c r="H195" s="64"/>
      <c r="I195" s="662"/>
    </row>
    <row r="196" spans="1:9" ht="15.75" x14ac:dyDescent="0.25">
      <c r="A196" s="11">
        <v>184</v>
      </c>
      <c r="B196" s="721" t="s">
        <v>2175</v>
      </c>
      <c r="C196" s="721" t="s">
        <v>258</v>
      </c>
      <c r="D196" s="722" t="s">
        <v>59</v>
      </c>
      <c r="E196" s="722" t="s">
        <v>51</v>
      </c>
      <c r="F196" s="82">
        <v>6.71</v>
      </c>
      <c r="G196" s="64"/>
      <c r="H196" s="64"/>
      <c r="I196" s="662"/>
    </row>
    <row r="197" spans="1:9" ht="15.75" x14ac:dyDescent="0.25">
      <c r="A197" s="973">
        <v>185</v>
      </c>
      <c r="B197" s="721" t="s">
        <v>2176</v>
      </c>
      <c r="C197" s="721" t="s">
        <v>258</v>
      </c>
      <c r="D197" s="722" t="s">
        <v>59</v>
      </c>
      <c r="E197" s="722" t="s">
        <v>51</v>
      </c>
      <c r="F197" s="82">
        <v>4.09</v>
      </c>
      <c r="G197" s="64"/>
      <c r="H197" s="64"/>
      <c r="I197" s="662"/>
    </row>
    <row r="198" spans="1:9" ht="15.75" x14ac:dyDescent="0.25">
      <c r="A198" s="11">
        <v>186</v>
      </c>
      <c r="B198" s="721" t="s">
        <v>2177</v>
      </c>
      <c r="C198" s="721" t="s">
        <v>258</v>
      </c>
      <c r="D198" s="722" t="s">
        <v>59</v>
      </c>
      <c r="E198" s="722" t="s">
        <v>51</v>
      </c>
      <c r="F198" s="82">
        <v>4.59</v>
      </c>
      <c r="G198" s="64"/>
      <c r="H198" s="64"/>
      <c r="I198" s="662"/>
    </row>
    <row r="199" spans="1:9" ht="15.75" x14ac:dyDescent="0.25">
      <c r="A199" s="973">
        <v>187</v>
      </c>
      <c r="B199" s="721" t="s">
        <v>2178</v>
      </c>
      <c r="C199" s="721" t="s">
        <v>258</v>
      </c>
      <c r="D199" s="722" t="s">
        <v>59</v>
      </c>
      <c r="E199" s="722" t="s">
        <v>51</v>
      </c>
      <c r="F199" s="82">
        <v>5.41</v>
      </c>
      <c r="G199" s="64"/>
      <c r="H199" s="64"/>
      <c r="I199" s="662"/>
    </row>
    <row r="200" spans="1:9" ht="15.75" x14ac:dyDescent="0.25">
      <c r="A200" s="11">
        <v>188</v>
      </c>
      <c r="B200" s="721" t="s">
        <v>2179</v>
      </c>
      <c r="C200" s="721" t="s">
        <v>258</v>
      </c>
      <c r="D200" s="722" t="s">
        <v>59</v>
      </c>
      <c r="E200" s="722" t="s">
        <v>51</v>
      </c>
      <c r="F200" s="82">
        <v>3.8899999999999997</v>
      </c>
      <c r="G200" s="64"/>
      <c r="H200" s="64"/>
      <c r="I200" s="662"/>
    </row>
    <row r="201" spans="1:9" ht="15.75" x14ac:dyDescent="0.25">
      <c r="A201" s="973">
        <v>189</v>
      </c>
      <c r="B201" s="721" t="s">
        <v>2180</v>
      </c>
      <c r="C201" s="721" t="s">
        <v>258</v>
      </c>
      <c r="D201" s="722" t="s">
        <v>59</v>
      </c>
      <c r="E201" s="722" t="s">
        <v>114</v>
      </c>
      <c r="F201" s="82">
        <v>1.36</v>
      </c>
      <c r="G201" s="64"/>
      <c r="H201" s="64"/>
      <c r="I201" s="662"/>
    </row>
    <row r="202" spans="1:9" ht="15.75" x14ac:dyDescent="0.25">
      <c r="A202" s="11">
        <v>190</v>
      </c>
      <c r="B202" s="721" t="s">
        <v>2181</v>
      </c>
      <c r="C202" s="721" t="s">
        <v>258</v>
      </c>
      <c r="D202" s="722" t="s">
        <v>59</v>
      </c>
      <c r="E202" s="722" t="s">
        <v>114</v>
      </c>
      <c r="F202" s="82">
        <v>1.52</v>
      </c>
      <c r="G202" s="64"/>
      <c r="H202" s="64"/>
      <c r="I202" s="662"/>
    </row>
    <row r="203" spans="1:9" ht="15.75" x14ac:dyDescent="0.25">
      <c r="A203" s="973">
        <v>191</v>
      </c>
      <c r="B203" s="721" t="s">
        <v>2182</v>
      </c>
      <c r="C203" s="721" t="s">
        <v>258</v>
      </c>
      <c r="D203" s="722" t="s">
        <v>59</v>
      </c>
      <c r="E203" s="722" t="s">
        <v>114</v>
      </c>
      <c r="F203" s="82">
        <v>1.01</v>
      </c>
      <c r="G203" s="64"/>
      <c r="H203" s="64"/>
      <c r="I203" s="662"/>
    </row>
    <row r="204" spans="1:9" ht="15.75" x14ac:dyDescent="0.25">
      <c r="A204" s="11">
        <v>192</v>
      </c>
      <c r="B204" s="721" t="s">
        <v>2183</v>
      </c>
      <c r="C204" s="721" t="s">
        <v>258</v>
      </c>
      <c r="D204" s="722" t="s">
        <v>59</v>
      </c>
      <c r="E204" s="722" t="s">
        <v>51</v>
      </c>
      <c r="F204" s="82">
        <v>1.1100000000000001</v>
      </c>
      <c r="G204" s="64"/>
      <c r="H204" s="64"/>
      <c r="I204" s="662"/>
    </row>
    <row r="205" spans="1:9" ht="15.75" x14ac:dyDescent="0.25">
      <c r="A205" s="973">
        <v>193</v>
      </c>
      <c r="B205" s="721" t="s">
        <v>2184</v>
      </c>
      <c r="C205" s="721" t="s">
        <v>258</v>
      </c>
      <c r="D205" s="722" t="s">
        <v>59</v>
      </c>
      <c r="E205" s="722" t="s">
        <v>51</v>
      </c>
      <c r="F205" s="82">
        <v>6</v>
      </c>
      <c r="G205" s="64"/>
      <c r="H205" s="64"/>
      <c r="I205" s="662"/>
    </row>
    <row r="206" spans="1:9" ht="15.75" x14ac:dyDescent="0.25">
      <c r="A206" s="11">
        <v>194</v>
      </c>
      <c r="B206" s="721" t="s">
        <v>2185</v>
      </c>
      <c r="C206" s="721" t="s">
        <v>258</v>
      </c>
      <c r="D206" s="722" t="s">
        <v>59</v>
      </c>
      <c r="E206" s="722" t="s">
        <v>7</v>
      </c>
      <c r="F206" s="88">
        <v>14</v>
      </c>
      <c r="G206" s="64"/>
      <c r="H206" s="64"/>
      <c r="I206" s="662"/>
    </row>
    <row r="207" spans="1:9" ht="15.75" x14ac:dyDescent="0.25">
      <c r="A207" s="973">
        <v>195</v>
      </c>
      <c r="B207" s="721" t="s">
        <v>2186</v>
      </c>
      <c r="C207" s="721" t="s">
        <v>258</v>
      </c>
      <c r="D207" s="722" t="s">
        <v>59</v>
      </c>
      <c r="E207" s="722" t="s">
        <v>51</v>
      </c>
      <c r="F207" s="82">
        <v>2.0299999999999998</v>
      </c>
      <c r="G207" s="64"/>
      <c r="H207" s="64"/>
      <c r="I207" s="662"/>
    </row>
    <row r="208" spans="1:9" ht="15.75" x14ac:dyDescent="0.25">
      <c r="A208" s="11">
        <v>196</v>
      </c>
      <c r="B208" s="721" t="s">
        <v>2187</v>
      </c>
      <c r="C208" s="721" t="s">
        <v>258</v>
      </c>
      <c r="D208" s="722" t="s">
        <v>59</v>
      </c>
      <c r="E208" s="722" t="s">
        <v>51</v>
      </c>
      <c r="F208" s="82">
        <v>1.8</v>
      </c>
      <c r="G208" s="64"/>
      <c r="H208" s="64"/>
      <c r="I208" s="662"/>
    </row>
    <row r="209" spans="1:9" ht="15.75" x14ac:dyDescent="0.25">
      <c r="A209" s="973">
        <v>197</v>
      </c>
      <c r="B209" s="721" t="s">
        <v>2188</v>
      </c>
      <c r="C209" s="721" t="s">
        <v>258</v>
      </c>
      <c r="D209" s="722" t="s">
        <v>59</v>
      </c>
      <c r="E209" s="722" t="s">
        <v>51</v>
      </c>
      <c r="F209" s="82">
        <v>3.43</v>
      </c>
      <c r="G209" s="64"/>
      <c r="H209" s="64"/>
      <c r="I209" s="662"/>
    </row>
    <row r="210" spans="1:9" ht="15.75" x14ac:dyDescent="0.25">
      <c r="A210" s="11">
        <v>198</v>
      </c>
      <c r="B210" s="721" t="s">
        <v>2189</v>
      </c>
      <c r="C210" s="721" t="s">
        <v>258</v>
      </c>
      <c r="D210" s="722" t="s">
        <v>59</v>
      </c>
      <c r="E210" s="722" t="s">
        <v>51</v>
      </c>
      <c r="F210" s="82">
        <v>2.04</v>
      </c>
      <c r="G210" s="64"/>
      <c r="H210" s="64"/>
      <c r="I210" s="662"/>
    </row>
    <row r="211" spans="1:9" ht="15.75" x14ac:dyDescent="0.25">
      <c r="A211" s="973">
        <v>199</v>
      </c>
      <c r="B211" s="721" t="s">
        <v>2190</v>
      </c>
      <c r="C211" s="721" t="s">
        <v>258</v>
      </c>
      <c r="D211" s="722" t="s">
        <v>59</v>
      </c>
      <c r="E211" s="722" t="s">
        <v>51</v>
      </c>
      <c r="F211" s="82">
        <v>1.54</v>
      </c>
      <c r="G211" s="64"/>
      <c r="H211" s="64"/>
      <c r="I211" s="662"/>
    </row>
    <row r="212" spans="1:9" ht="15.75" x14ac:dyDescent="0.25">
      <c r="A212" s="11">
        <v>200</v>
      </c>
      <c r="B212" s="721" t="s">
        <v>2191</v>
      </c>
      <c r="C212" s="721" t="s">
        <v>258</v>
      </c>
      <c r="D212" s="722" t="s">
        <v>59</v>
      </c>
      <c r="E212" s="722" t="s">
        <v>51</v>
      </c>
      <c r="F212" s="82">
        <v>2.3199999999999998</v>
      </c>
      <c r="G212" s="64"/>
      <c r="H212" s="64"/>
      <c r="I212" s="662"/>
    </row>
    <row r="213" spans="1:9" ht="15.75" x14ac:dyDescent="0.25">
      <c r="A213" s="973">
        <v>201</v>
      </c>
      <c r="B213" s="721" t="s">
        <v>2192</v>
      </c>
      <c r="C213" s="721" t="s">
        <v>258</v>
      </c>
      <c r="D213" s="722" t="s">
        <v>59</v>
      </c>
      <c r="E213" s="722" t="s">
        <v>51</v>
      </c>
      <c r="F213" s="82">
        <v>0.83</v>
      </c>
      <c r="G213" s="64"/>
      <c r="H213" s="64"/>
      <c r="I213" s="662"/>
    </row>
    <row r="214" spans="1:9" ht="15.75" x14ac:dyDescent="0.25">
      <c r="A214" s="11">
        <v>202</v>
      </c>
      <c r="B214" s="721" t="s">
        <v>2193</v>
      </c>
      <c r="C214" s="721" t="s">
        <v>258</v>
      </c>
      <c r="D214" s="722" t="s">
        <v>59</v>
      </c>
      <c r="E214" s="722" t="s">
        <v>7</v>
      </c>
      <c r="F214" s="82">
        <v>11</v>
      </c>
      <c r="G214" s="64"/>
      <c r="H214" s="64"/>
      <c r="I214" s="662"/>
    </row>
    <row r="215" spans="1:9" ht="15.75" x14ac:dyDescent="0.25">
      <c r="A215" s="725" t="s">
        <v>777</v>
      </c>
      <c r="B215" s="10" t="s">
        <v>884</v>
      </c>
      <c r="C215" s="10"/>
      <c r="D215" s="725"/>
      <c r="E215" s="725"/>
      <c r="F215" s="86"/>
      <c r="G215" s="64"/>
      <c r="H215" s="64"/>
      <c r="I215" s="662"/>
    </row>
    <row r="216" spans="1:9" ht="15.75" x14ac:dyDescent="0.25">
      <c r="A216" s="119">
        <v>203</v>
      </c>
      <c r="B216" s="721" t="s">
        <v>2194</v>
      </c>
      <c r="C216" s="721" t="s">
        <v>4786</v>
      </c>
      <c r="D216" s="722" t="s">
        <v>59</v>
      </c>
      <c r="E216" s="722" t="s">
        <v>7</v>
      </c>
      <c r="F216" s="82">
        <v>13.3</v>
      </c>
      <c r="G216" s="64"/>
      <c r="H216" s="64"/>
      <c r="I216" s="662"/>
    </row>
    <row r="217" spans="1:9" ht="15.75" x14ac:dyDescent="0.25">
      <c r="A217" s="119">
        <v>204</v>
      </c>
      <c r="B217" s="721" t="s">
        <v>2195</v>
      </c>
      <c r="C217" s="721" t="s">
        <v>4786</v>
      </c>
      <c r="D217" s="722" t="s">
        <v>59</v>
      </c>
      <c r="E217" s="722" t="s">
        <v>7</v>
      </c>
      <c r="F217" s="82">
        <v>8.1</v>
      </c>
      <c r="G217" s="64"/>
      <c r="H217" s="64"/>
      <c r="I217" s="662"/>
    </row>
    <row r="218" spans="1:9" ht="15.75" x14ac:dyDescent="0.25">
      <c r="A218" s="119">
        <v>205</v>
      </c>
      <c r="B218" s="721" t="s">
        <v>2196</v>
      </c>
      <c r="C218" s="721" t="s">
        <v>4786</v>
      </c>
      <c r="D218" s="722" t="s">
        <v>59</v>
      </c>
      <c r="E218" s="722" t="s">
        <v>51</v>
      </c>
      <c r="F218" s="82">
        <v>4.0999999999999996</v>
      </c>
      <c r="G218" s="64"/>
      <c r="H218" s="64"/>
      <c r="I218" s="662"/>
    </row>
    <row r="219" spans="1:9" ht="15.75" x14ac:dyDescent="0.25">
      <c r="A219" s="119">
        <v>206</v>
      </c>
      <c r="B219" s="721" t="s">
        <v>2197</v>
      </c>
      <c r="C219" s="721" t="s">
        <v>4786</v>
      </c>
      <c r="D219" s="722" t="s">
        <v>59</v>
      </c>
      <c r="E219" s="722" t="s">
        <v>51</v>
      </c>
      <c r="F219" s="82">
        <v>4</v>
      </c>
      <c r="G219" s="64"/>
      <c r="H219" s="64"/>
      <c r="I219" s="662"/>
    </row>
    <row r="220" spans="1:9" ht="15.75" x14ac:dyDescent="0.25">
      <c r="A220" s="725" t="s">
        <v>778</v>
      </c>
      <c r="B220" s="10" t="s">
        <v>882</v>
      </c>
      <c r="C220" s="10"/>
      <c r="D220" s="725"/>
      <c r="E220" s="725"/>
      <c r="F220" s="86"/>
      <c r="G220" s="64"/>
      <c r="H220" s="64"/>
      <c r="I220" s="662"/>
    </row>
    <row r="221" spans="1:9" ht="15.75" x14ac:dyDescent="0.25">
      <c r="A221" s="722">
        <v>207</v>
      </c>
      <c r="B221" s="721" t="s">
        <v>2198</v>
      </c>
      <c r="C221" s="721" t="s">
        <v>1023</v>
      </c>
      <c r="D221" s="722" t="s">
        <v>59</v>
      </c>
      <c r="E221" s="722" t="s">
        <v>51</v>
      </c>
      <c r="F221" s="82">
        <v>40.9</v>
      </c>
      <c r="G221" s="64"/>
      <c r="H221" s="64"/>
      <c r="I221" s="662"/>
    </row>
    <row r="222" spans="1:9" ht="15.75" x14ac:dyDescent="0.25">
      <c r="A222" s="746">
        <v>208</v>
      </c>
      <c r="B222" s="723" t="s">
        <v>2199</v>
      </c>
      <c r="C222" s="723" t="s">
        <v>4787</v>
      </c>
      <c r="D222" s="375" t="s">
        <v>59</v>
      </c>
      <c r="E222" s="375" t="s">
        <v>114</v>
      </c>
      <c r="F222" s="88">
        <v>5</v>
      </c>
      <c r="G222" s="64"/>
      <c r="H222" s="64"/>
      <c r="I222" s="662"/>
    </row>
    <row r="223" spans="1:9" ht="15.75" x14ac:dyDescent="0.25">
      <c r="A223" s="973">
        <v>209</v>
      </c>
      <c r="B223" s="723" t="s">
        <v>2200</v>
      </c>
      <c r="C223" s="723" t="s">
        <v>4787</v>
      </c>
      <c r="D223" s="375" t="s">
        <v>59</v>
      </c>
      <c r="E223" s="375" t="s">
        <v>114</v>
      </c>
      <c r="F223" s="88">
        <v>2.2999999999999998</v>
      </c>
      <c r="G223" s="64"/>
      <c r="H223" s="64"/>
      <c r="I223" s="662"/>
    </row>
    <row r="224" spans="1:9" ht="15.75" x14ac:dyDescent="0.25">
      <c r="A224" s="746">
        <v>210</v>
      </c>
      <c r="B224" s="723" t="s">
        <v>2201</v>
      </c>
      <c r="C224" s="723" t="s">
        <v>4787</v>
      </c>
      <c r="D224" s="375" t="s">
        <v>59</v>
      </c>
      <c r="E224" s="375" t="s">
        <v>114</v>
      </c>
      <c r="F224" s="88">
        <v>1.8</v>
      </c>
      <c r="G224" s="64"/>
      <c r="H224" s="64"/>
      <c r="I224" s="662"/>
    </row>
    <row r="225" spans="1:9" ht="15.75" x14ac:dyDescent="0.25">
      <c r="A225" s="973">
        <v>211</v>
      </c>
      <c r="B225" s="723" t="s">
        <v>2202</v>
      </c>
      <c r="C225" s="723" t="s">
        <v>4787</v>
      </c>
      <c r="D225" s="375" t="s">
        <v>59</v>
      </c>
      <c r="E225" s="375" t="s">
        <v>114</v>
      </c>
      <c r="F225" s="88">
        <v>3.3</v>
      </c>
      <c r="G225" s="64"/>
      <c r="H225" s="64"/>
      <c r="I225" s="662"/>
    </row>
    <row r="226" spans="1:9" ht="18" customHeight="1" x14ac:dyDescent="0.25">
      <c r="A226" s="746">
        <v>212</v>
      </c>
      <c r="B226" s="723" t="s">
        <v>2203</v>
      </c>
      <c r="C226" s="723" t="s">
        <v>4787</v>
      </c>
      <c r="D226" s="375" t="s">
        <v>59</v>
      </c>
      <c r="E226" s="375" t="s">
        <v>114</v>
      </c>
      <c r="F226" s="88">
        <v>3.5</v>
      </c>
      <c r="G226" s="64"/>
      <c r="H226" s="64"/>
      <c r="I226" s="662"/>
    </row>
    <row r="227" spans="1:9" ht="15.75" x14ac:dyDescent="0.25">
      <c r="A227" s="973">
        <v>213</v>
      </c>
      <c r="B227" s="723" t="s">
        <v>2204</v>
      </c>
      <c r="C227" s="723" t="s">
        <v>4787</v>
      </c>
      <c r="D227" s="375" t="s">
        <v>59</v>
      </c>
      <c r="E227" s="375" t="s">
        <v>114</v>
      </c>
      <c r="F227" s="88">
        <v>8</v>
      </c>
      <c r="G227" s="64"/>
      <c r="H227" s="64"/>
      <c r="I227" s="662"/>
    </row>
    <row r="228" spans="1:9" ht="15.75" x14ac:dyDescent="0.25">
      <c r="A228" s="746">
        <v>214</v>
      </c>
      <c r="B228" s="723" t="s">
        <v>2205</v>
      </c>
      <c r="C228" s="723" t="s">
        <v>4787</v>
      </c>
      <c r="D228" s="375" t="s">
        <v>59</v>
      </c>
      <c r="E228" s="375" t="s">
        <v>51</v>
      </c>
      <c r="F228" s="88">
        <v>22.1</v>
      </c>
      <c r="G228" s="64"/>
      <c r="H228" s="64"/>
      <c r="I228" s="662"/>
    </row>
    <row r="229" spans="1:9" ht="15.75" x14ac:dyDescent="0.25">
      <c r="A229" s="973">
        <v>215</v>
      </c>
      <c r="B229" s="723" t="s">
        <v>2206</v>
      </c>
      <c r="C229" s="723" t="s">
        <v>4787</v>
      </c>
      <c r="D229" s="375" t="s">
        <v>59</v>
      </c>
      <c r="E229" s="375" t="s">
        <v>114</v>
      </c>
      <c r="F229" s="88">
        <v>1</v>
      </c>
      <c r="G229" s="64"/>
      <c r="H229" s="64"/>
      <c r="I229" s="662"/>
    </row>
    <row r="230" spans="1:9" ht="15.75" x14ac:dyDescent="0.25">
      <c r="A230" s="746">
        <v>216</v>
      </c>
      <c r="B230" s="723" t="s">
        <v>2207</v>
      </c>
      <c r="C230" s="723" t="s">
        <v>4787</v>
      </c>
      <c r="D230" s="375" t="s">
        <v>59</v>
      </c>
      <c r="E230" s="375" t="s">
        <v>114</v>
      </c>
      <c r="F230" s="88">
        <v>8.8000000000000007</v>
      </c>
      <c r="G230" s="64"/>
      <c r="H230" s="64"/>
      <c r="I230" s="662"/>
    </row>
    <row r="231" spans="1:9" ht="15.75" x14ac:dyDescent="0.25">
      <c r="A231" s="973">
        <v>217</v>
      </c>
      <c r="B231" s="723" t="s">
        <v>2208</v>
      </c>
      <c r="C231" s="723" t="s">
        <v>4787</v>
      </c>
      <c r="D231" s="375" t="s">
        <v>59</v>
      </c>
      <c r="E231" s="375" t="s">
        <v>114</v>
      </c>
      <c r="F231" s="88">
        <v>1.5</v>
      </c>
      <c r="G231" s="64"/>
      <c r="H231" s="64"/>
      <c r="I231" s="662"/>
    </row>
    <row r="232" spans="1:9" ht="15.75" x14ac:dyDescent="0.25">
      <c r="A232" s="746">
        <v>218</v>
      </c>
      <c r="B232" s="723" t="s">
        <v>2209</v>
      </c>
      <c r="C232" s="723" t="s">
        <v>4787</v>
      </c>
      <c r="D232" s="375" t="s">
        <v>59</v>
      </c>
      <c r="E232" s="375" t="s">
        <v>114</v>
      </c>
      <c r="F232" s="88">
        <v>9</v>
      </c>
      <c r="G232" s="64"/>
      <c r="H232" s="64"/>
      <c r="I232" s="662"/>
    </row>
    <row r="233" spans="1:9" ht="15.75" x14ac:dyDescent="0.25">
      <c r="A233" s="973">
        <v>219</v>
      </c>
      <c r="B233" s="723" t="s">
        <v>2210</v>
      </c>
      <c r="C233" s="723" t="s">
        <v>4787</v>
      </c>
      <c r="D233" s="375" t="s">
        <v>59</v>
      </c>
      <c r="E233" s="375" t="s">
        <v>114</v>
      </c>
      <c r="F233" s="88">
        <v>1.8</v>
      </c>
      <c r="G233" s="64"/>
      <c r="H233" s="64"/>
      <c r="I233" s="662"/>
    </row>
    <row r="234" spans="1:9" ht="15.75" x14ac:dyDescent="0.25">
      <c r="A234" s="746">
        <v>220</v>
      </c>
      <c r="B234" s="723" t="s">
        <v>2211</v>
      </c>
      <c r="C234" s="723" t="s">
        <v>4968</v>
      </c>
      <c r="D234" s="375" t="s">
        <v>59</v>
      </c>
      <c r="E234" s="375" t="s">
        <v>114</v>
      </c>
      <c r="F234" s="88">
        <v>0.9</v>
      </c>
      <c r="G234" s="64"/>
      <c r="H234" s="64"/>
      <c r="I234" s="662"/>
    </row>
    <row r="235" spans="1:9" ht="15.75" x14ac:dyDescent="0.25">
      <c r="A235" s="973">
        <v>221</v>
      </c>
      <c r="B235" s="723" t="s">
        <v>2212</v>
      </c>
      <c r="C235" s="723" t="s">
        <v>4968</v>
      </c>
      <c r="D235" s="375" t="s">
        <v>59</v>
      </c>
      <c r="E235" s="375" t="s">
        <v>114</v>
      </c>
      <c r="F235" s="88">
        <v>5</v>
      </c>
      <c r="G235" s="64"/>
      <c r="H235" s="64"/>
      <c r="I235" s="662"/>
    </row>
    <row r="236" spans="1:9" ht="15.75" x14ac:dyDescent="0.25">
      <c r="A236" s="746">
        <v>222</v>
      </c>
      <c r="B236" s="723" t="s">
        <v>2213</v>
      </c>
      <c r="C236" s="723" t="s">
        <v>4968</v>
      </c>
      <c r="D236" s="375" t="s">
        <v>59</v>
      </c>
      <c r="E236" s="375" t="s">
        <v>114</v>
      </c>
      <c r="F236" s="88">
        <v>6.1</v>
      </c>
      <c r="G236" s="64"/>
      <c r="H236" s="64"/>
      <c r="I236" s="662"/>
    </row>
    <row r="237" spans="1:9" ht="15.75" x14ac:dyDescent="0.25">
      <c r="A237" s="973">
        <v>223</v>
      </c>
      <c r="B237" s="721" t="s">
        <v>2214</v>
      </c>
      <c r="C237" s="723" t="s">
        <v>4968</v>
      </c>
      <c r="D237" s="722" t="s">
        <v>59</v>
      </c>
      <c r="E237" s="722" t="s">
        <v>260</v>
      </c>
      <c r="F237" s="82">
        <v>5</v>
      </c>
      <c r="G237" s="64"/>
      <c r="H237" s="64"/>
      <c r="I237" s="662"/>
    </row>
    <row r="238" spans="1:9" ht="15.75" x14ac:dyDescent="0.25">
      <c r="A238" s="725" t="s">
        <v>780</v>
      </c>
      <c r="B238" s="10" t="s">
        <v>6938</v>
      </c>
      <c r="C238" s="10"/>
      <c r="D238" s="725"/>
      <c r="E238" s="725"/>
      <c r="F238" s="86"/>
      <c r="G238" s="64"/>
      <c r="H238" s="64"/>
      <c r="I238" s="662"/>
    </row>
    <row r="239" spans="1:9" ht="15.75" x14ac:dyDescent="0.25">
      <c r="A239" s="722">
        <v>224</v>
      </c>
      <c r="B239" s="721" t="s">
        <v>2215</v>
      </c>
      <c r="C239" s="721" t="s">
        <v>902</v>
      </c>
      <c r="D239" s="722" t="s">
        <v>59</v>
      </c>
      <c r="E239" s="722" t="s">
        <v>51</v>
      </c>
      <c r="F239" s="82">
        <v>30.9</v>
      </c>
      <c r="G239" s="64"/>
      <c r="H239" s="64"/>
      <c r="I239" s="662"/>
    </row>
    <row r="240" spans="1:9" ht="15.75" x14ac:dyDescent="0.25">
      <c r="A240" s="119">
        <v>225</v>
      </c>
      <c r="B240" s="721" t="s">
        <v>2216</v>
      </c>
      <c r="C240" s="721" t="s">
        <v>4790</v>
      </c>
      <c r="D240" s="722" t="s">
        <v>59</v>
      </c>
      <c r="E240" s="722" t="s">
        <v>114</v>
      </c>
      <c r="F240" s="82">
        <v>11.9</v>
      </c>
      <c r="G240" s="64"/>
      <c r="H240" s="64"/>
      <c r="I240" s="662"/>
    </row>
    <row r="241" spans="1:9" ht="15.75" x14ac:dyDescent="0.25">
      <c r="A241" s="973">
        <v>226</v>
      </c>
      <c r="B241" s="721" t="s">
        <v>2217</v>
      </c>
      <c r="C241" s="721" t="s">
        <v>4790</v>
      </c>
      <c r="D241" s="722" t="s">
        <v>59</v>
      </c>
      <c r="E241" s="722" t="s">
        <v>114</v>
      </c>
      <c r="F241" s="82">
        <v>19</v>
      </c>
      <c r="G241" s="64"/>
      <c r="H241" s="64"/>
      <c r="I241" s="662"/>
    </row>
    <row r="242" spans="1:9" ht="15.75" x14ac:dyDescent="0.25">
      <c r="A242" s="119">
        <v>227</v>
      </c>
      <c r="B242" s="721" t="s">
        <v>2218</v>
      </c>
      <c r="C242" s="721" t="s">
        <v>4790</v>
      </c>
      <c r="D242" s="722" t="s">
        <v>59</v>
      </c>
      <c r="E242" s="722" t="s">
        <v>51</v>
      </c>
      <c r="F242" s="82">
        <v>10</v>
      </c>
      <c r="G242" s="64"/>
      <c r="H242" s="64"/>
      <c r="I242" s="662"/>
    </row>
    <row r="243" spans="1:9" ht="31.5" x14ac:dyDescent="0.25">
      <c r="A243" s="973">
        <v>228</v>
      </c>
      <c r="B243" s="721" t="s">
        <v>2219</v>
      </c>
      <c r="C243" s="721" t="s">
        <v>4790</v>
      </c>
      <c r="D243" s="722" t="s">
        <v>59</v>
      </c>
      <c r="E243" s="722" t="s">
        <v>114</v>
      </c>
      <c r="F243" s="82">
        <v>6.79</v>
      </c>
      <c r="G243" s="64"/>
      <c r="H243" s="64"/>
      <c r="I243" s="662"/>
    </row>
    <row r="244" spans="1:9" ht="31.5" x14ac:dyDescent="0.25">
      <c r="A244" s="119">
        <v>229</v>
      </c>
      <c r="B244" s="721" t="s">
        <v>2220</v>
      </c>
      <c r="C244" s="721" t="s">
        <v>4790</v>
      </c>
      <c r="D244" s="722" t="s">
        <v>59</v>
      </c>
      <c r="E244" s="722" t="s">
        <v>114</v>
      </c>
      <c r="F244" s="82">
        <v>2</v>
      </c>
      <c r="G244" s="64"/>
      <c r="H244" s="64"/>
      <c r="I244" s="662"/>
    </row>
    <row r="245" spans="1:9" ht="31.5" x14ac:dyDescent="0.25">
      <c r="A245" s="973">
        <v>230</v>
      </c>
      <c r="B245" s="721" t="s">
        <v>2221</v>
      </c>
      <c r="C245" s="721" t="s">
        <v>4789</v>
      </c>
      <c r="D245" s="722" t="s">
        <v>59</v>
      </c>
      <c r="E245" s="722" t="s">
        <v>114</v>
      </c>
      <c r="F245" s="82">
        <v>14.74</v>
      </c>
      <c r="G245" s="64"/>
      <c r="H245" s="64"/>
      <c r="I245" s="662"/>
    </row>
    <row r="246" spans="1:9" ht="31.5" x14ac:dyDescent="0.25">
      <c r="A246" s="119">
        <v>231</v>
      </c>
      <c r="B246" s="721" t="s">
        <v>2222</v>
      </c>
      <c r="C246" s="721" t="s">
        <v>4789</v>
      </c>
      <c r="D246" s="722" t="s">
        <v>59</v>
      </c>
      <c r="E246" s="722" t="s">
        <v>114</v>
      </c>
      <c r="F246" s="82">
        <v>7.98</v>
      </c>
      <c r="G246" s="64"/>
      <c r="H246" s="64"/>
      <c r="I246" s="662"/>
    </row>
    <row r="247" spans="1:9" ht="31.5" x14ac:dyDescent="0.25">
      <c r="A247" s="973">
        <v>232</v>
      </c>
      <c r="B247" s="721" t="s">
        <v>2223</v>
      </c>
      <c r="C247" s="721" t="s">
        <v>4791</v>
      </c>
      <c r="D247" s="722"/>
      <c r="E247" s="722" t="s">
        <v>94</v>
      </c>
      <c r="F247" s="82">
        <v>4</v>
      </c>
      <c r="G247" s="64"/>
      <c r="H247" s="64"/>
      <c r="I247" s="662"/>
    </row>
    <row r="248" spans="1:9" ht="31.5" x14ac:dyDescent="0.25">
      <c r="A248" s="119">
        <v>233</v>
      </c>
      <c r="B248" s="721" t="s">
        <v>2224</v>
      </c>
      <c r="C248" s="721" t="s">
        <v>4791</v>
      </c>
      <c r="D248" s="722"/>
      <c r="E248" s="722" t="s">
        <v>94</v>
      </c>
      <c r="F248" s="82">
        <v>4</v>
      </c>
      <c r="G248" s="64"/>
      <c r="H248" s="64"/>
      <c r="I248" s="662"/>
    </row>
    <row r="249" spans="1:9" ht="31.5" x14ac:dyDescent="0.25">
      <c r="A249" s="973">
        <v>234</v>
      </c>
      <c r="B249" s="721" t="s">
        <v>1024</v>
      </c>
      <c r="C249" s="721" t="s">
        <v>4791</v>
      </c>
      <c r="D249" s="722"/>
      <c r="E249" s="722" t="s">
        <v>94</v>
      </c>
      <c r="F249" s="82">
        <v>1.66</v>
      </c>
      <c r="G249" s="64"/>
      <c r="H249" s="64"/>
      <c r="I249" s="662"/>
    </row>
    <row r="250" spans="1:9" ht="31.5" x14ac:dyDescent="0.25">
      <c r="A250" s="119">
        <v>235</v>
      </c>
      <c r="B250" s="721" t="s">
        <v>2225</v>
      </c>
      <c r="C250" s="721" t="s">
        <v>4791</v>
      </c>
      <c r="D250" s="722"/>
      <c r="E250" s="722" t="s">
        <v>114</v>
      </c>
      <c r="F250" s="82">
        <v>3</v>
      </c>
      <c r="G250" s="64"/>
      <c r="H250" s="64"/>
      <c r="I250" s="662"/>
    </row>
    <row r="251" spans="1:9" ht="31.5" x14ac:dyDescent="0.25">
      <c r="A251" s="973">
        <v>236</v>
      </c>
      <c r="B251" s="721" t="s">
        <v>2226</v>
      </c>
      <c r="C251" s="721" t="s">
        <v>4792</v>
      </c>
      <c r="D251" s="722" t="s">
        <v>59</v>
      </c>
      <c r="E251" s="722" t="s">
        <v>114</v>
      </c>
      <c r="F251" s="82">
        <v>22.1</v>
      </c>
      <c r="G251" s="64"/>
      <c r="H251" s="64"/>
      <c r="I251" s="662"/>
    </row>
    <row r="252" spans="1:9" ht="31.5" x14ac:dyDescent="0.25">
      <c r="A252" s="119">
        <v>237</v>
      </c>
      <c r="B252" s="721" t="s">
        <v>1025</v>
      </c>
      <c r="C252" s="721" t="s">
        <v>4788</v>
      </c>
      <c r="D252" s="722" t="s">
        <v>59</v>
      </c>
      <c r="E252" s="722" t="s">
        <v>51</v>
      </c>
      <c r="F252" s="82">
        <v>9</v>
      </c>
      <c r="G252" s="64"/>
      <c r="H252" s="64"/>
      <c r="I252" s="662"/>
    </row>
    <row r="253" spans="1:9" ht="31.5" x14ac:dyDescent="0.25">
      <c r="A253" s="973">
        <v>238</v>
      </c>
      <c r="B253" s="721" t="s">
        <v>261</v>
      </c>
      <c r="C253" s="721" t="s">
        <v>4788</v>
      </c>
      <c r="D253" s="722"/>
      <c r="E253" s="722" t="s">
        <v>51</v>
      </c>
      <c r="F253" s="82">
        <v>12.1</v>
      </c>
      <c r="G253" s="64"/>
      <c r="H253" s="64"/>
      <c r="I253" s="662"/>
    </row>
    <row r="254" spans="1:9" ht="15.75" x14ac:dyDescent="0.25">
      <c r="A254" s="119">
        <v>239</v>
      </c>
      <c r="B254" s="721" t="s">
        <v>2227</v>
      </c>
      <c r="C254" s="721" t="s">
        <v>4793</v>
      </c>
      <c r="D254" s="722" t="s">
        <v>59</v>
      </c>
      <c r="E254" s="722" t="s">
        <v>114</v>
      </c>
      <c r="F254" s="82">
        <v>1.6</v>
      </c>
      <c r="G254" s="64"/>
      <c r="H254" s="64"/>
      <c r="I254" s="662"/>
    </row>
    <row r="255" spans="1:9" ht="15.75" x14ac:dyDescent="0.25">
      <c r="A255" s="973">
        <v>240</v>
      </c>
      <c r="B255" s="721" t="s">
        <v>2228</v>
      </c>
      <c r="C255" s="721" t="s">
        <v>4793</v>
      </c>
      <c r="D255" s="722" t="s">
        <v>59</v>
      </c>
      <c r="E255" s="722" t="s">
        <v>114</v>
      </c>
      <c r="F255" s="82">
        <v>2.9</v>
      </c>
      <c r="G255" s="64"/>
      <c r="H255" s="64"/>
      <c r="I255" s="662"/>
    </row>
    <row r="256" spans="1:9" ht="15.75" x14ac:dyDescent="0.25">
      <c r="A256" s="119">
        <v>241</v>
      </c>
      <c r="B256" s="721" t="s">
        <v>2230</v>
      </c>
      <c r="C256" s="721" t="s">
        <v>4793</v>
      </c>
      <c r="D256" s="722" t="s">
        <v>59</v>
      </c>
      <c r="E256" s="722" t="s">
        <v>114</v>
      </c>
      <c r="F256" s="82">
        <v>6</v>
      </c>
      <c r="G256" s="64"/>
      <c r="H256" s="64"/>
      <c r="I256" s="662"/>
    </row>
    <row r="257" spans="1:9" ht="15.75" x14ac:dyDescent="0.25">
      <c r="A257" s="973">
        <v>242</v>
      </c>
      <c r="B257" s="721" t="s">
        <v>2229</v>
      </c>
      <c r="C257" s="721" t="s">
        <v>4793</v>
      </c>
      <c r="D257" s="722" t="s">
        <v>59</v>
      </c>
      <c r="E257" s="722" t="s">
        <v>114</v>
      </c>
      <c r="F257" s="82">
        <v>6.7</v>
      </c>
      <c r="G257" s="64"/>
      <c r="H257" s="64"/>
      <c r="I257" s="662"/>
    </row>
    <row r="258" spans="1:9" ht="15.75" x14ac:dyDescent="0.25">
      <c r="A258" s="119">
        <v>243</v>
      </c>
      <c r="B258" s="721" t="s">
        <v>2231</v>
      </c>
      <c r="C258" s="721" t="s">
        <v>4792</v>
      </c>
      <c r="D258" s="722" t="s">
        <v>59</v>
      </c>
      <c r="E258" s="722" t="s">
        <v>114</v>
      </c>
      <c r="F258" s="82">
        <v>10.25</v>
      </c>
      <c r="G258" s="64"/>
      <c r="H258" s="64"/>
      <c r="I258" s="662"/>
    </row>
    <row r="259" spans="1:9" ht="31.5" x14ac:dyDescent="0.25">
      <c r="A259" s="973">
        <v>244</v>
      </c>
      <c r="B259" s="721" t="s">
        <v>2232</v>
      </c>
      <c r="C259" s="721" t="s">
        <v>4788</v>
      </c>
      <c r="D259" s="722" t="s">
        <v>59</v>
      </c>
      <c r="E259" s="722" t="s">
        <v>114</v>
      </c>
      <c r="F259" s="82">
        <v>15</v>
      </c>
      <c r="G259" s="64"/>
      <c r="H259" s="64"/>
      <c r="I259" s="662"/>
    </row>
    <row r="260" spans="1:9" ht="15.75" x14ac:dyDescent="0.25">
      <c r="A260" s="119">
        <v>245</v>
      </c>
      <c r="B260" s="721" t="s">
        <v>2233</v>
      </c>
      <c r="C260" s="721" t="s">
        <v>4788</v>
      </c>
      <c r="D260" s="722" t="s">
        <v>59</v>
      </c>
      <c r="E260" s="722" t="s">
        <v>114</v>
      </c>
      <c r="F260" s="82">
        <v>10</v>
      </c>
      <c r="G260" s="64"/>
      <c r="H260" s="64"/>
      <c r="I260" s="662"/>
    </row>
    <row r="261" spans="1:9" ht="15.75" x14ac:dyDescent="0.25">
      <c r="A261" s="973">
        <v>246</v>
      </c>
      <c r="B261" s="721" t="s">
        <v>2234</v>
      </c>
      <c r="C261" s="721" t="s">
        <v>4788</v>
      </c>
      <c r="D261" s="722" t="s">
        <v>59</v>
      </c>
      <c r="E261" s="722" t="s">
        <v>114</v>
      </c>
      <c r="F261" s="82">
        <v>7.4</v>
      </c>
      <c r="G261" s="64"/>
      <c r="H261" s="64"/>
      <c r="I261" s="662"/>
    </row>
    <row r="262" spans="1:9" ht="15.75" x14ac:dyDescent="0.25">
      <c r="A262" s="119">
        <v>247</v>
      </c>
      <c r="B262" s="721" t="s">
        <v>2235</v>
      </c>
      <c r="C262" s="721" t="s">
        <v>4788</v>
      </c>
      <c r="D262" s="722" t="s">
        <v>59</v>
      </c>
      <c r="E262" s="722" t="s">
        <v>114</v>
      </c>
      <c r="F262" s="82">
        <v>10</v>
      </c>
      <c r="G262" s="64"/>
      <c r="H262" s="64"/>
      <c r="I262" s="662"/>
    </row>
    <row r="263" spans="1:9" ht="15.75" x14ac:dyDescent="0.25">
      <c r="A263" s="973">
        <v>248</v>
      </c>
      <c r="B263" s="721" t="s">
        <v>2236</v>
      </c>
      <c r="C263" s="721" t="s">
        <v>4792</v>
      </c>
      <c r="D263" s="722" t="s">
        <v>59</v>
      </c>
      <c r="E263" s="722" t="s">
        <v>114</v>
      </c>
      <c r="F263" s="82">
        <v>3</v>
      </c>
      <c r="G263" s="64"/>
      <c r="H263" s="64"/>
      <c r="I263" s="662"/>
    </row>
    <row r="264" spans="1:9" ht="21" customHeight="1" x14ac:dyDescent="0.25">
      <c r="A264" s="119">
        <v>249</v>
      </c>
      <c r="B264" s="721" t="s">
        <v>2237</v>
      </c>
      <c r="C264" s="721" t="s">
        <v>4788</v>
      </c>
      <c r="D264" s="722" t="s">
        <v>59</v>
      </c>
      <c r="E264" s="722" t="s">
        <v>114</v>
      </c>
      <c r="F264" s="82">
        <v>4.3</v>
      </c>
      <c r="G264" s="64"/>
      <c r="H264" s="64"/>
      <c r="I264" s="662"/>
    </row>
    <row r="265" spans="1:9" ht="15.75" x14ac:dyDescent="0.25">
      <c r="A265" s="973">
        <v>250</v>
      </c>
      <c r="B265" s="721" t="s">
        <v>2238</v>
      </c>
      <c r="C265" s="721" t="s">
        <v>4788</v>
      </c>
      <c r="D265" s="722" t="s">
        <v>59</v>
      </c>
      <c r="E265" s="722" t="s">
        <v>114</v>
      </c>
      <c r="F265" s="82">
        <v>3</v>
      </c>
      <c r="G265" s="64"/>
      <c r="H265" s="64"/>
      <c r="I265" s="662"/>
    </row>
    <row r="266" spans="1:9" ht="15.75" x14ac:dyDescent="0.25">
      <c r="A266" s="119">
        <v>251</v>
      </c>
      <c r="B266" s="721" t="s">
        <v>2239</v>
      </c>
      <c r="C266" s="721" t="s">
        <v>4788</v>
      </c>
      <c r="D266" s="722" t="s">
        <v>59</v>
      </c>
      <c r="E266" s="722" t="s">
        <v>114</v>
      </c>
      <c r="F266" s="82">
        <v>3</v>
      </c>
      <c r="G266" s="64"/>
      <c r="H266" s="64"/>
      <c r="I266" s="662"/>
    </row>
    <row r="267" spans="1:9" ht="15.75" x14ac:dyDescent="0.25">
      <c r="A267" s="973">
        <v>252</v>
      </c>
      <c r="B267" s="721" t="s">
        <v>2240</v>
      </c>
      <c r="C267" s="721" t="s">
        <v>4788</v>
      </c>
      <c r="D267" s="722" t="s">
        <v>59</v>
      </c>
      <c r="E267" s="722" t="s">
        <v>114</v>
      </c>
      <c r="F267" s="82">
        <v>4</v>
      </c>
      <c r="G267" s="64"/>
      <c r="H267" s="64"/>
      <c r="I267" s="662"/>
    </row>
    <row r="268" spans="1:9" ht="19.5" customHeight="1" x14ac:dyDescent="0.25">
      <c r="A268" s="119">
        <v>253</v>
      </c>
      <c r="B268" s="721" t="s">
        <v>2241</v>
      </c>
      <c r="C268" s="721" t="s">
        <v>4788</v>
      </c>
      <c r="D268" s="722" t="s">
        <v>59</v>
      </c>
      <c r="E268" s="722" t="s">
        <v>114</v>
      </c>
      <c r="F268" s="82">
        <v>4.2</v>
      </c>
      <c r="G268" s="64"/>
      <c r="H268" s="64"/>
      <c r="I268" s="662"/>
    </row>
    <row r="269" spans="1:9" ht="31.5" x14ac:dyDescent="0.25">
      <c r="A269" s="973">
        <v>254</v>
      </c>
      <c r="B269" s="721" t="s">
        <v>262</v>
      </c>
      <c r="C269" s="721" t="s">
        <v>4788</v>
      </c>
      <c r="D269" s="722"/>
      <c r="E269" s="722" t="s">
        <v>114</v>
      </c>
      <c r="F269" s="82">
        <v>12.2</v>
      </c>
      <c r="G269" s="64"/>
      <c r="H269" s="64"/>
      <c r="I269" s="662"/>
    </row>
    <row r="270" spans="1:9" ht="21.75" customHeight="1" x14ac:dyDescent="0.25">
      <c r="A270" s="119">
        <v>255</v>
      </c>
      <c r="B270" s="47" t="s">
        <v>986</v>
      </c>
      <c r="C270" s="721" t="s">
        <v>4788</v>
      </c>
      <c r="D270" s="722" t="s">
        <v>59</v>
      </c>
      <c r="E270" s="722" t="s">
        <v>114</v>
      </c>
      <c r="F270" s="82">
        <v>18.899999999999999</v>
      </c>
      <c r="G270" s="64"/>
      <c r="H270" s="64"/>
      <c r="I270" s="662"/>
    </row>
    <row r="271" spans="1:9" ht="21.75" customHeight="1" x14ac:dyDescent="0.25">
      <c r="A271" s="973">
        <v>256</v>
      </c>
      <c r="B271" s="721" t="s">
        <v>263</v>
      </c>
      <c r="C271" s="721" t="s">
        <v>4788</v>
      </c>
      <c r="D271" s="722" t="s">
        <v>59</v>
      </c>
      <c r="E271" s="722" t="s">
        <v>114</v>
      </c>
      <c r="F271" s="82">
        <v>21</v>
      </c>
      <c r="G271" s="64"/>
      <c r="H271" s="64"/>
      <c r="I271" s="662"/>
    </row>
    <row r="272" spans="1:9" ht="31.5" x14ac:dyDescent="0.25">
      <c r="A272" s="119">
        <v>257</v>
      </c>
      <c r="B272" s="721" t="s">
        <v>1026</v>
      </c>
      <c r="C272" s="721" t="s">
        <v>4788</v>
      </c>
      <c r="D272" s="722"/>
      <c r="E272" s="722" t="s">
        <v>114</v>
      </c>
      <c r="F272" s="82">
        <v>32.380000000000003</v>
      </c>
      <c r="G272" s="64"/>
      <c r="H272" s="64"/>
      <c r="I272" s="662"/>
    </row>
    <row r="273" spans="1:9" ht="21.75" customHeight="1" x14ac:dyDescent="0.25">
      <c r="A273" s="973">
        <v>258</v>
      </c>
      <c r="B273" s="721" t="s">
        <v>966</v>
      </c>
      <c r="C273" s="721" t="s">
        <v>4788</v>
      </c>
      <c r="D273" s="722" t="s">
        <v>59</v>
      </c>
      <c r="E273" s="722" t="s">
        <v>114</v>
      </c>
      <c r="F273" s="82">
        <v>10</v>
      </c>
      <c r="G273" s="64"/>
      <c r="H273" s="64"/>
      <c r="I273" s="662"/>
    </row>
    <row r="274" spans="1:9" ht="21.75" customHeight="1" x14ac:dyDescent="0.25">
      <c r="A274" s="119">
        <v>259</v>
      </c>
      <c r="B274" s="721" t="s">
        <v>967</v>
      </c>
      <c r="C274" s="721" t="s">
        <v>4788</v>
      </c>
      <c r="D274" s="722" t="s">
        <v>59</v>
      </c>
      <c r="E274" s="722" t="s">
        <v>114</v>
      </c>
      <c r="F274" s="82">
        <v>17.899999999999999</v>
      </c>
      <c r="G274" s="64"/>
      <c r="H274" s="64"/>
      <c r="I274" s="662"/>
    </row>
    <row r="275" spans="1:9" ht="15.75" x14ac:dyDescent="0.25">
      <c r="A275" s="725" t="s">
        <v>781</v>
      </c>
      <c r="B275" s="10" t="s">
        <v>67</v>
      </c>
      <c r="C275" s="10"/>
      <c r="D275" s="725"/>
      <c r="E275" s="725"/>
      <c r="F275" s="86"/>
      <c r="G275" s="64"/>
      <c r="H275" s="64"/>
      <c r="I275" s="662"/>
    </row>
    <row r="276" spans="1:9" ht="15.75" x14ac:dyDescent="0.25">
      <c r="A276" s="722">
        <v>260</v>
      </c>
      <c r="B276" s="721" t="s">
        <v>2242</v>
      </c>
      <c r="C276" s="721" t="s">
        <v>4794</v>
      </c>
      <c r="D276" s="722" t="s">
        <v>59</v>
      </c>
      <c r="E276" s="722" t="s">
        <v>51</v>
      </c>
      <c r="F276" s="82">
        <v>47.8</v>
      </c>
      <c r="G276" s="64"/>
      <c r="H276" s="64"/>
      <c r="I276" s="662"/>
    </row>
    <row r="277" spans="1:9" ht="15.75" x14ac:dyDescent="0.25">
      <c r="A277" s="119">
        <v>261</v>
      </c>
      <c r="B277" s="721" t="s">
        <v>2243</v>
      </c>
      <c r="C277" s="721" t="s">
        <v>4794</v>
      </c>
      <c r="D277" s="722" t="s">
        <v>59</v>
      </c>
      <c r="E277" s="722" t="s">
        <v>114</v>
      </c>
      <c r="F277" s="82">
        <v>10</v>
      </c>
      <c r="G277" s="64"/>
      <c r="H277" s="64"/>
      <c r="I277" s="662"/>
    </row>
    <row r="278" spans="1:9" ht="15.75" x14ac:dyDescent="0.25">
      <c r="A278" s="973">
        <v>262</v>
      </c>
      <c r="B278" s="721" t="s">
        <v>2244</v>
      </c>
      <c r="C278" s="721" t="s">
        <v>4794</v>
      </c>
      <c r="D278" s="722" t="s">
        <v>59</v>
      </c>
      <c r="E278" s="722" t="s">
        <v>114</v>
      </c>
      <c r="F278" s="82">
        <v>8</v>
      </c>
      <c r="G278" s="64"/>
      <c r="H278" s="64"/>
      <c r="I278" s="662"/>
    </row>
    <row r="279" spans="1:9" ht="15.75" x14ac:dyDescent="0.25">
      <c r="A279" s="119">
        <v>263</v>
      </c>
      <c r="B279" s="721" t="s">
        <v>2245</v>
      </c>
      <c r="C279" s="721" t="s">
        <v>4794</v>
      </c>
      <c r="D279" s="722" t="s">
        <v>59</v>
      </c>
      <c r="E279" s="722" t="s">
        <v>114</v>
      </c>
      <c r="F279" s="82">
        <v>10</v>
      </c>
      <c r="G279" s="64"/>
      <c r="H279" s="64"/>
      <c r="I279" s="662"/>
    </row>
    <row r="280" spans="1:9" ht="15.75" x14ac:dyDescent="0.25">
      <c r="A280" s="973">
        <v>264</v>
      </c>
      <c r="B280" s="721" t="s">
        <v>2246</v>
      </c>
      <c r="C280" s="721" t="s">
        <v>4794</v>
      </c>
      <c r="D280" s="722" t="s">
        <v>59</v>
      </c>
      <c r="E280" s="722" t="s">
        <v>114</v>
      </c>
      <c r="F280" s="82">
        <v>10</v>
      </c>
      <c r="G280" s="64"/>
      <c r="H280" s="64"/>
      <c r="I280" s="662"/>
    </row>
    <row r="281" spans="1:9" ht="15.75" x14ac:dyDescent="0.25">
      <c r="A281" s="119">
        <v>265</v>
      </c>
      <c r="B281" s="721" t="s">
        <v>2247</v>
      </c>
      <c r="C281" s="721" t="s">
        <v>4794</v>
      </c>
      <c r="D281" s="722" t="s">
        <v>59</v>
      </c>
      <c r="E281" s="722" t="s">
        <v>114</v>
      </c>
      <c r="F281" s="82">
        <v>9.8000000000000007</v>
      </c>
      <c r="G281" s="64"/>
      <c r="H281" s="64"/>
      <c r="I281" s="662"/>
    </row>
    <row r="282" spans="1:9" ht="15.75" x14ac:dyDescent="0.25">
      <c r="A282" s="973">
        <v>266</v>
      </c>
      <c r="B282" s="721" t="s">
        <v>2248</v>
      </c>
      <c r="C282" s="721" t="s">
        <v>4794</v>
      </c>
      <c r="D282" s="722" t="s">
        <v>59</v>
      </c>
      <c r="E282" s="722" t="s">
        <v>114</v>
      </c>
      <c r="F282" s="82">
        <v>3</v>
      </c>
      <c r="G282" s="64"/>
      <c r="H282" s="64"/>
      <c r="I282" s="662"/>
    </row>
    <row r="283" spans="1:9" ht="15.75" x14ac:dyDescent="0.25">
      <c r="A283" s="119">
        <v>267</v>
      </c>
      <c r="B283" s="721" t="s">
        <v>2250</v>
      </c>
      <c r="C283" s="721" t="s">
        <v>4794</v>
      </c>
      <c r="D283" s="722" t="s">
        <v>59</v>
      </c>
      <c r="E283" s="722" t="s">
        <v>114</v>
      </c>
      <c r="F283" s="82">
        <v>7</v>
      </c>
      <c r="G283" s="64"/>
      <c r="H283" s="64"/>
      <c r="I283" s="662"/>
    </row>
    <row r="284" spans="1:9" ht="15.75" x14ac:dyDescent="0.25">
      <c r="A284" s="973">
        <v>268</v>
      </c>
      <c r="B284" s="721" t="s">
        <v>2249</v>
      </c>
      <c r="C284" s="721" t="s">
        <v>4794</v>
      </c>
      <c r="D284" s="722" t="s">
        <v>59</v>
      </c>
      <c r="E284" s="722" t="s">
        <v>114</v>
      </c>
      <c r="F284" s="82">
        <v>11</v>
      </c>
      <c r="G284" s="64"/>
      <c r="H284" s="64"/>
      <c r="I284" s="662"/>
    </row>
    <row r="285" spans="1:9" ht="15.75" x14ac:dyDescent="0.25">
      <c r="A285" s="119">
        <v>269</v>
      </c>
      <c r="B285" s="721" t="s">
        <v>2251</v>
      </c>
      <c r="C285" s="721" t="s">
        <v>4794</v>
      </c>
      <c r="D285" s="722" t="s">
        <v>59</v>
      </c>
      <c r="E285" s="722" t="s">
        <v>114</v>
      </c>
      <c r="F285" s="82">
        <v>16</v>
      </c>
      <c r="G285" s="64"/>
      <c r="H285" s="64"/>
      <c r="I285" s="662"/>
    </row>
    <row r="286" spans="1:9" ht="15.75" x14ac:dyDescent="0.25">
      <c r="A286" s="973">
        <v>270</v>
      </c>
      <c r="B286" s="721" t="s">
        <v>2252</v>
      </c>
      <c r="C286" s="721" t="s">
        <v>4794</v>
      </c>
      <c r="D286" s="722" t="s">
        <v>59</v>
      </c>
      <c r="E286" s="722" t="s">
        <v>114</v>
      </c>
      <c r="F286" s="82">
        <v>1</v>
      </c>
      <c r="G286" s="64"/>
      <c r="H286" s="64"/>
      <c r="I286" s="662"/>
    </row>
    <row r="287" spans="1:9" ht="15.75" x14ac:dyDescent="0.25">
      <c r="A287" s="119">
        <v>271</v>
      </c>
      <c r="B287" s="721" t="s">
        <v>2253</v>
      </c>
      <c r="C287" s="721" t="s">
        <v>4794</v>
      </c>
      <c r="D287" s="722" t="s">
        <v>59</v>
      </c>
      <c r="E287" s="722" t="s">
        <v>114</v>
      </c>
      <c r="F287" s="82">
        <v>9</v>
      </c>
      <c r="G287" s="64"/>
      <c r="H287" s="64"/>
      <c r="I287" s="662"/>
    </row>
    <row r="288" spans="1:9" ht="15.75" x14ac:dyDescent="0.25">
      <c r="A288" s="973">
        <v>272</v>
      </c>
      <c r="B288" s="721" t="s">
        <v>2254</v>
      </c>
      <c r="C288" s="721" t="s">
        <v>4794</v>
      </c>
      <c r="D288" s="722" t="s">
        <v>59</v>
      </c>
      <c r="E288" s="722" t="s">
        <v>114</v>
      </c>
      <c r="F288" s="82">
        <v>8.5</v>
      </c>
      <c r="G288" s="64"/>
      <c r="H288" s="64"/>
      <c r="I288" s="662"/>
    </row>
    <row r="289" spans="1:9" ht="31.5" x14ac:dyDescent="0.25">
      <c r="A289" s="119">
        <v>273</v>
      </c>
      <c r="B289" s="721" t="s">
        <v>2255</v>
      </c>
      <c r="C289" s="721" t="s">
        <v>4794</v>
      </c>
      <c r="D289" s="722" t="s">
        <v>59</v>
      </c>
      <c r="E289" s="722" t="s">
        <v>114</v>
      </c>
      <c r="F289" s="82">
        <v>19</v>
      </c>
      <c r="G289" s="64"/>
      <c r="H289" s="64"/>
      <c r="I289" s="662"/>
    </row>
    <row r="290" spans="1:9" ht="15.75" x14ac:dyDescent="0.25">
      <c r="A290" s="973">
        <v>274</v>
      </c>
      <c r="B290" s="721" t="s">
        <v>2256</v>
      </c>
      <c r="C290" s="721" t="s">
        <v>4794</v>
      </c>
      <c r="D290" s="722" t="s">
        <v>59</v>
      </c>
      <c r="E290" s="722" t="s">
        <v>114</v>
      </c>
      <c r="F290" s="82">
        <v>13</v>
      </c>
      <c r="G290" s="64"/>
      <c r="H290" s="64"/>
      <c r="I290" s="662"/>
    </row>
    <row r="291" spans="1:9" ht="15.75" x14ac:dyDescent="0.25">
      <c r="A291" s="119">
        <v>275</v>
      </c>
      <c r="B291" s="721" t="s">
        <v>2257</v>
      </c>
      <c r="C291" s="721" t="s">
        <v>4794</v>
      </c>
      <c r="D291" s="722" t="s">
        <v>59</v>
      </c>
      <c r="E291" s="722" t="s">
        <v>114</v>
      </c>
      <c r="F291" s="82">
        <v>2.2000000000000002</v>
      </c>
      <c r="G291" s="64"/>
      <c r="H291" s="64"/>
      <c r="I291" s="662"/>
    </row>
    <row r="292" spans="1:9" ht="15.75" x14ac:dyDescent="0.25">
      <c r="A292" s="973">
        <v>276</v>
      </c>
      <c r="B292" s="721" t="s">
        <v>265</v>
      </c>
      <c r="C292" s="721" t="s">
        <v>4794</v>
      </c>
      <c r="D292" s="722" t="s">
        <v>59</v>
      </c>
      <c r="E292" s="722" t="s">
        <v>51</v>
      </c>
      <c r="F292" s="82">
        <v>35</v>
      </c>
      <c r="G292" s="64"/>
      <c r="H292" s="64"/>
      <c r="I292" s="662"/>
    </row>
    <row r="293" spans="1:9" ht="15.75" x14ac:dyDescent="0.25">
      <c r="A293" s="119">
        <v>277</v>
      </c>
      <c r="B293" s="721" t="s">
        <v>2258</v>
      </c>
      <c r="C293" s="721" t="s">
        <v>4794</v>
      </c>
      <c r="D293" s="722" t="s">
        <v>59</v>
      </c>
      <c r="E293" s="722" t="s">
        <v>114</v>
      </c>
      <c r="F293" s="82">
        <v>6</v>
      </c>
      <c r="G293" s="64"/>
      <c r="H293" s="64"/>
      <c r="I293" s="662"/>
    </row>
    <row r="294" spans="1:9" ht="15.75" x14ac:dyDescent="0.25">
      <c r="A294" s="973">
        <v>278</v>
      </c>
      <c r="B294" s="721" t="s">
        <v>2259</v>
      </c>
      <c r="C294" s="721" t="s">
        <v>4794</v>
      </c>
      <c r="D294" s="722" t="s">
        <v>59</v>
      </c>
      <c r="E294" s="722" t="s">
        <v>114</v>
      </c>
      <c r="F294" s="82">
        <v>4</v>
      </c>
      <c r="G294" s="64"/>
      <c r="H294" s="64"/>
      <c r="I294" s="662"/>
    </row>
    <row r="295" spans="1:9" ht="15.75" x14ac:dyDescent="0.25">
      <c r="A295" s="119">
        <v>279</v>
      </c>
      <c r="B295" s="721" t="s">
        <v>2260</v>
      </c>
      <c r="C295" s="721" t="s">
        <v>4794</v>
      </c>
      <c r="D295" s="722" t="s">
        <v>59</v>
      </c>
      <c r="E295" s="722" t="s">
        <v>114</v>
      </c>
      <c r="F295" s="82">
        <v>8</v>
      </c>
      <c r="G295" s="64"/>
      <c r="H295" s="64"/>
      <c r="I295" s="662"/>
    </row>
    <row r="296" spans="1:9" ht="15.75" x14ac:dyDescent="0.25">
      <c r="A296" s="973">
        <v>280</v>
      </c>
      <c r="B296" s="721" t="s">
        <v>2261</v>
      </c>
      <c r="C296" s="721" t="s">
        <v>4794</v>
      </c>
      <c r="D296" s="722" t="s">
        <v>59</v>
      </c>
      <c r="E296" s="722" t="s">
        <v>114</v>
      </c>
      <c r="F296" s="82">
        <v>3</v>
      </c>
      <c r="G296" s="64"/>
      <c r="H296" s="64"/>
      <c r="I296" s="662"/>
    </row>
    <row r="297" spans="1:9" ht="15.75" x14ac:dyDescent="0.25">
      <c r="A297" s="119">
        <v>281</v>
      </c>
      <c r="B297" s="721" t="s">
        <v>2262</v>
      </c>
      <c r="C297" s="721" t="s">
        <v>4794</v>
      </c>
      <c r="D297" s="722" t="s">
        <v>59</v>
      </c>
      <c r="E297" s="722" t="s">
        <v>114</v>
      </c>
      <c r="F297" s="82">
        <v>5</v>
      </c>
      <c r="G297" s="64"/>
      <c r="H297" s="64"/>
      <c r="I297" s="662"/>
    </row>
    <row r="298" spans="1:9" ht="15.75" x14ac:dyDescent="0.25">
      <c r="A298" s="973">
        <v>282</v>
      </c>
      <c r="B298" s="721" t="s">
        <v>2263</v>
      </c>
      <c r="C298" s="721" t="s">
        <v>4794</v>
      </c>
      <c r="D298" s="722" t="s">
        <v>59</v>
      </c>
      <c r="E298" s="722" t="s">
        <v>114</v>
      </c>
      <c r="F298" s="82">
        <v>9</v>
      </c>
      <c r="G298" s="64"/>
      <c r="H298" s="64"/>
      <c r="I298" s="662"/>
    </row>
    <row r="299" spans="1:9" ht="15.75" x14ac:dyDescent="0.25">
      <c r="A299" s="119">
        <v>283</v>
      </c>
      <c r="B299" s="721" t="s">
        <v>266</v>
      </c>
      <c r="C299" s="721" t="s">
        <v>4794</v>
      </c>
      <c r="D299" s="722" t="s">
        <v>59</v>
      </c>
      <c r="E299" s="722" t="s">
        <v>51</v>
      </c>
      <c r="F299" s="82">
        <v>49.5</v>
      </c>
      <c r="G299" s="64"/>
      <c r="H299" s="64"/>
      <c r="I299" s="662"/>
    </row>
    <row r="300" spans="1:9" ht="15.75" x14ac:dyDescent="0.25">
      <c r="A300" s="973">
        <v>284</v>
      </c>
      <c r="B300" s="721" t="s">
        <v>2264</v>
      </c>
      <c r="C300" s="721" t="s">
        <v>4794</v>
      </c>
      <c r="D300" s="722" t="s">
        <v>59</v>
      </c>
      <c r="E300" s="722" t="s">
        <v>114</v>
      </c>
      <c r="F300" s="82">
        <v>1</v>
      </c>
      <c r="G300" s="64"/>
      <c r="H300" s="64"/>
      <c r="I300" s="662"/>
    </row>
    <row r="301" spans="1:9" ht="15.75" x14ac:dyDescent="0.25">
      <c r="A301" s="119">
        <v>285</v>
      </c>
      <c r="B301" s="721" t="s">
        <v>2265</v>
      </c>
      <c r="C301" s="721" t="s">
        <v>4794</v>
      </c>
      <c r="D301" s="722" t="s">
        <v>59</v>
      </c>
      <c r="E301" s="722" t="s">
        <v>114</v>
      </c>
      <c r="F301" s="82">
        <v>5</v>
      </c>
      <c r="G301" s="64"/>
      <c r="H301" s="64"/>
      <c r="I301" s="662"/>
    </row>
    <row r="302" spans="1:9" ht="15.75" x14ac:dyDescent="0.25">
      <c r="A302" s="973">
        <v>286</v>
      </c>
      <c r="B302" s="721" t="s">
        <v>2266</v>
      </c>
      <c r="C302" s="721" t="s">
        <v>4794</v>
      </c>
      <c r="D302" s="722" t="s">
        <v>59</v>
      </c>
      <c r="E302" s="722" t="s">
        <v>114</v>
      </c>
      <c r="F302" s="82">
        <v>0.5</v>
      </c>
      <c r="G302" s="64"/>
      <c r="H302" s="64"/>
      <c r="I302" s="662"/>
    </row>
    <row r="303" spans="1:9" ht="15.75" x14ac:dyDescent="0.25">
      <c r="A303" s="119">
        <v>287</v>
      </c>
      <c r="B303" s="721" t="s">
        <v>2267</v>
      </c>
      <c r="C303" s="721" t="s">
        <v>4794</v>
      </c>
      <c r="D303" s="722" t="s">
        <v>59</v>
      </c>
      <c r="E303" s="722" t="s">
        <v>114</v>
      </c>
      <c r="F303" s="82">
        <v>8</v>
      </c>
      <c r="G303" s="64"/>
      <c r="H303" s="64"/>
      <c r="I303" s="662"/>
    </row>
    <row r="304" spans="1:9" ht="15.75" x14ac:dyDescent="0.25">
      <c r="A304" s="973">
        <v>288</v>
      </c>
      <c r="B304" s="721" t="s">
        <v>2268</v>
      </c>
      <c r="C304" s="721" t="s">
        <v>4794</v>
      </c>
      <c r="D304" s="722" t="s">
        <v>59</v>
      </c>
      <c r="E304" s="722" t="s">
        <v>114</v>
      </c>
      <c r="F304" s="82">
        <v>6</v>
      </c>
      <c r="G304" s="64"/>
      <c r="H304" s="64"/>
      <c r="I304" s="662"/>
    </row>
    <row r="305" spans="1:9" ht="15.75" x14ac:dyDescent="0.25">
      <c r="A305" s="119">
        <v>289</v>
      </c>
      <c r="B305" s="721" t="s">
        <v>2269</v>
      </c>
      <c r="C305" s="721" t="s">
        <v>4794</v>
      </c>
      <c r="D305" s="722" t="s">
        <v>59</v>
      </c>
      <c r="E305" s="722" t="s">
        <v>114</v>
      </c>
      <c r="F305" s="82">
        <v>2</v>
      </c>
      <c r="G305" s="64"/>
      <c r="H305" s="64"/>
      <c r="I305" s="662"/>
    </row>
    <row r="306" spans="1:9" ht="15.75" x14ac:dyDescent="0.25">
      <c r="A306" s="973">
        <v>290</v>
      </c>
      <c r="B306" s="721" t="s">
        <v>2270</v>
      </c>
      <c r="C306" s="721" t="s">
        <v>4794</v>
      </c>
      <c r="D306" s="722" t="s">
        <v>59</v>
      </c>
      <c r="E306" s="722" t="s">
        <v>114</v>
      </c>
      <c r="F306" s="82">
        <v>12</v>
      </c>
      <c r="G306" s="64"/>
      <c r="H306" s="64"/>
      <c r="I306" s="662"/>
    </row>
    <row r="307" spans="1:9" ht="15.75" x14ac:dyDescent="0.25">
      <c r="A307" s="119">
        <v>291</v>
      </c>
      <c r="B307" s="721" t="s">
        <v>2271</v>
      </c>
      <c r="C307" s="721" t="s">
        <v>4794</v>
      </c>
      <c r="D307" s="722" t="s">
        <v>59</v>
      </c>
      <c r="E307" s="722" t="s">
        <v>114</v>
      </c>
      <c r="F307" s="82">
        <v>10</v>
      </c>
      <c r="G307" s="64"/>
      <c r="H307" s="64"/>
      <c r="I307" s="662"/>
    </row>
    <row r="308" spans="1:9" ht="15.75" x14ac:dyDescent="0.25">
      <c r="A308" s="973">
        <v>292</v>
      </c>
      <c r="B308" s="721" t="s">
        <v>2272</v>
      </c>
      <c r="C308" s="721" t="s">
        <v>4794</v>
      </c>
      <c r="D308" s="722" t="s">
        <v>59</v>
      </c>
      <c r="E308" s="722" t="s">
        <v>114</v>
      </c>
      <c r="F308" s="82">
        <v>5</v>
      </c>
      <c r="G308" s="64"/>
      <c r="H308" s="64"/>
      <c r="I308" s="662"/>
    </row>
    <row r="309" spans="1:9" ht="15.75" x14ac:dyDescent="0.25">
      <c r="A309" s="119">
        <v>293</v>
      </c>
      <c r="B309" s="721" t="s">
        <v>2273</v>
      </c>
      <c r="C309" s="721" t="s">
        <v>4794</v>
      </c>
      <c r="D309" s="722" t="s">
        <v>59</v>
      </c>
      <c r="E309" s="722" t="s">
        <v>51</v>
      </c>
      <c r="F309" s="82">
        <v>3</v>
      </c>
      <c r="G309" s="64"/>
      <c r="H309" s="64"/>
      <c r="I309" s="662"/>
    </row>
    <row r="310" spans="1:9" ht="15.75" x14ac:dyDescent="0.25">
      <c r="A310" s="973">
        <v>294</v>
      </c>
      <c r="B310" s="721" t="s">
        <v>2274</v>
      </c>
      <c r="C310" s="721" t="s">
        <v>4794</v>
      </c>
      <c r="D310" s="722" t="s">
        <v>59</v>
      </c>
      <c r="E310" s="722" t="s">
        <v>51</v>
      </c>
      <c r="F310" s="82">
        <v>5</v>
      </c>
      <c r="G310" s="64"/>
      <c r="H310" s="64"/>
      <c r="I310" s="662"/>
    </row>
    <row r="311" spans="1:9" ht="15.75" x14ac:dyDescent="0.25">
      <c r="A311" s="119">
        <v>295</v>
      </c>
      <c r="B311" s="721" t="s">
        <v>2275</v>
      </c>
      <c r="C311" s="721" t="s">
        <v>4794</v>
      </c>
      <c r="D311" s="722" t="s">
        <v>59</v>
      </c>
      <c r="E311" s="722" t="s">
        <v>51</v>
      </c>
      <c r="F311" s="82">
        <v>36</v>
      </c>
      <c r="G311" s="64"/>
      <c r="H311" s="64"/>
      <c r="I311" s="662"/>
    </row>
    <row r="312" spans="1:9" ht="31.5" x14ac:dyDescent="0.25">
      <c r="A312" s="973">
        <v>296</v>
      </c>
      <c r="B312" s="721" t="s">
        <v>2276</v>
      </c>
      <c r="C312" s="721" t="s">
        <v>4794</v>
      </c>
      <c r="D312" s="722" t="s">
        <v>59</v>
      </c>
      <c r="E312" s="722" t="s">
        <v>51</v>
      </c>
      <c r="F312" s="82">
        <v>12</v>
      </c>
      <c r="G312" s="64"/>
      <c r="H312" s="64"/>
      <c r="I312" s="662"/>
    </row>
    <row r="313" spans="1:9" ht="31.5" x14ac:dyDescent="0.25">
      <c r="A313" s="119">
        <v>297</v>
      </c>
      <c r="B313" s="721" t="s">
        <v>2277</v>
      </c>
      <c r="C313" s="721" t="s">
        <v>4794</v>
      </c>
      <c r="D313" s="722" t="s">
        <v>59</v>
      </c>
      <c r="E313" s="722" t="s">
        <v>51</v>
      </c>
      <c r="F313" s="82">
        <v>14</v>
      </c>
      <c r="G313" s="64"/>
      <c r="H313" s="64"/>
      <c r="I313" s="662"/>
    </row>
    <row r="314" spans="1:9" ht="15.75" x14ac:dyDescent="0.25">
      <c r="A314" s="725" t="s">
        <v>782</v>
      </c>
      <c r="B314" s="10" t="s">
        <v>883</v>
      </c>
      <c r="C314" s="10"/>
      <c r="D314" s="725"/>
      <c r="E314" s="725"/>
      <c r="F314" s="86"/>
      <c r="G314" s="64"/>
      <c r="H314" s="64"/>
      <c r="I314" s="662"/>
    </row>
    <row r="315" spans="1:9" ht="15.75" x14ac:dyDescent="0.25">
      <c r="A315" s="119">
        <v>298</v>
      </c>
      <c r="B315" s="721" t="s">
        <v>2278</v>
      </c>
      <c r="C315" s="721" t="s">
        <v>4795</v>
      </c>
      <c r="D315" s="722" t="s">
        <v>59</v>
      </c>
      <c r="E315" s="722" t="s">
        <v>7</v>
      </c>
      <c r="F315" s="82">
        <v>11.3</v>
      </c>
      <c r="G315" s="64"/>
      <c r="H315" s="64"/>
      <c r="I315" s="662"/>
    </row>
    <row r="316" spans="1:9" ht="15.75" x14ac:dyDescent="0.25">
      <c r="A316" s="119">
        <v>299</v>
      </c>
      <c r="B316" s="721" t="s">
        <v>2279</v>
      </c>
      <c r="C316" s="721" t="s">
        <v>4795</v>
      </c>
      <c r="D316" s="722" t="s">
        <v>59</v>
      </c>
      <c r="E316" s="722" t="s">
        <v>7</v>
      </c>
      <c r="F316" s="82">
        <v>7.7</v>
      </c>
      <c r="G316" s="64"/>
      <c r="H316" s="64"/>
      <c r="I316" s="662"/>
    </row>
    <row r="317" spans="1:9" ht="15.75" x14ac:dyDescent="0.25">
      <c r="A317" s="119">
        <v>300</v>
      </c>
      <c r="B317" s="721" t="s">
        <v>2280</v>
      </c>
      <c r="C317" s="721" t="s">
        <v>4795</v>
      </c>
      <c r="D317" s="722" t="s">
        <v>59</v>
      </c>
      <c r="E317" s="722" t="s">
        <v>7</v>
      </c>
      <c r="F317" s="82">
        <v>15.53</v>
      </c>
      <c r="G317" s="64"/>
      <c r="H317" s="64"/>
      <c r="I317" s="662"/>
    </row>
    <row r="318" spans="1:9" ht="15.75" x14ac:dyDescent="0.25">
      <c r="A318" s="119">
        <v>301</v>
      </c>
      <c r="B318" s="721" t="s">
        <v>2281</v>
      </c>
      <c r="C318" s="721" t="s">
        <v>4795</v>
      </c>
      <c r="D318" s="722" t="s">
        <v>59</v>
      </c>
      <c r="E318" s="722" t="s">
        <v>7</v>
      </c>
      <c r="F318" s="82">
        <v>5.2</v>
      </c>
      <c r="G318" s="64"/>
      <c r="H318" s="64"/>
      <c r="I318" s="662"/>
    </row>
    <row r="319" spans="1:9" ht="15.75" x14ac:dyDescent="0.25">
      <c r="A319" s="119">
        <v>302</v>
      </c>
      <c r="B319" s="721" t="s">
        <v>2282</v>
      </c>
      <c r="C319" s="721" t="s">
        <v>4795</v>
      </c>
      <c r="D319" s="722" t="s">
        <v>59</v>
      </c>
      <c r="E319" s="722" t="s">
        <v>7</v>
      </c>
      <c r="F319" s="82">
        <v>14.1</v>
      </c>
      <c r="G319" s="64"/>
      <c r="H319" s="64"/>
      <c r="I319" s="662"/>
    </row>
    <row r="320" spans="1:9" ht="15.75" x14ac:dyDescent="0.25">
      <c r="A320" s="119">
        <v>303</v>
      </c>
      <c r="B320" s="721" t="s">
        <v>2283</v>
      </c>
      <c r="C320" s="721" t="s">
        <v>4795</v>
      </c>
      <c r="D320" s="722" t="s">
        <v>59</v>
      </c>
      <c r="E320" s="722" t="s">
        <v>7</v>
      </c>
      <c r="F320" s="82">
        <v>13.97</v>
      </c>
      <c r="G320" s="64"/>
      <c r="H320" s="64"/>
      <c r="I320" s="662"/>
    </row>
    <row r="321" spans="1:9" ht="15.75" x14ac:dyDescent="0.25">
      <c r="A321" s="119">
        <v>304</v>
      </c>
      <c r="B321" s="721" t="s">
        <v>2284</v>
      </c>
      <c r="C321" s="721" t="s">
        <v>4795</v>
      </c>
      <c r="D321" s="722" t="s">
        <v>59</v>
      </c>
      <c r="E321" s="722" t="s">
        <v>7</v>
      </c>
      <c r="F321" s="82">
        <v>10</v>
      </c>
      <c r="G321" s="64"/>
      <c r="H321" s="64"/>
      <c r="I321" s="662"/>
    </row>
    <row r="322" spans="1:9" ht="15.75" x14ac:dyDescent="0.25">
      <c r="A322" s="119">
        <v>305</v>
      </c>
      <c r="B322" s="721" t="s">
        <v>2285</v>
      </c>
      <c r="C322" s="721" t="s">
        <v>4795</v>
      </c>
      <c r="D322" s="722" t="s">
        <v>59</v>
      </c>
      <c r="E322" s="722" t="s">
        <v>7</v>
      </c>
      <c r="F322" s="82">
        <v>8.1999999999999993</v>
      </c>
      <c r="G322" s="64"/>
      <c r="H322" s="64"/>
      <c r="I322" s="662"/>
    </row>
    <row r="323" spans="1:9" ht="15.75" x14ac:dyDescent="0.25">
      <c r="A323" s="119">
        <v>306</v>
      </c>
      <c r="B323" s="721" t="s">
        <v>2286</v>
      </c>
      <c r="C323" s="721" t="s">
        <v>4795</v>
      </c>
      <c r="D323" s="722" t="s">
        <v>59</v>
      </c>
      <c r="E323" s="722" t="s">
        <v>7</v>
      </c>
      <c r="F323" s="82">
        <v>4.0999999999999996</v>
      </c>
      <c r="G323" s="64"/>
      <c r="H323" s="64"/>
      <c r="I323" s="662"/>
    </row>
    <row r="324" spans="1:9" ht="15.75" x14ac:dyDescent="0.25">
      <c r="A324" s="119">
        <v>307</v>
      </c>
      <c r="B324" s="721" t="s">
        <v>2287</v>
      </c>
      <c r="C324" s="721" t="s">
        <v>4795</v>
      </c>
      <c r="D324" s="722" t="s">
        <v>59</v>
      </c>
      <c r="E324" s="722" t="s">
        <v>7</v>
      </c>
      <c r="F324" s="82">
        <v>7.2</v>
      </c>
      <c r="G324" s="64"/>
      <c r="H324" s="64"/>
      <c r="I324" s="662"/>
    </row>
    <row r="325" spans="1:9" ht="15.75" x14ac:dyDescent="0.25">
      <c r="A325" s="119">
        <v>308</v>
      </c>
      <c r="B325" s="721" t="s">
        <v>2288</v>
      </c>
      <c r="C325" s="721" t="s">
        <v>4795</v>
      </c>
      <c r="D325" s="722" t="s">
        <v>59</v>
      </c>
      <c r="E325" s="722" t="s">
        <v>7</v>
      </c>
      <c r="F325" s="82">
        <v>4.3</v>
      </c>
      <c r="G325" s="64"/>
      <c r="H325" s="64"/>
      <c r="I325" s="662"/>
    </row>
    <row r="326" spans="1:9" ht="15.75" x14ac:dyDescent="0.25">
      <c r="A326" s="725" t="s">
        <v>784</v>
      </c>
      <c r="B326" s="10" t="s">
        <v>6983</v>
      </c>
      <c r="C326" s="10"/>
      <c r="D326" s="725"/>
      <c r="E326" s="725"/>
      <c r="F326" s="86"/>
      <c r="G326" s="64"/>
      <c r="H326" s="64"/>
      <c r="I326" s="662"/>
    </row>
    <row r="327" spans="1:9" ht="15.75" x14ac:dyDescent="0.25">
      <c r="A327" s="722">
        <v>309</v>
      </c>
      <c r="B327" s="721" t="s">
        <v>2289</v>
      </c>
      <c r="C327" s="721" t="s">
        <v>879</v>
      </c>
      <c r="D327" s="722" t="s">
        <v>59</v>
      </c>
      <c r="E327" s="722" t="s">
        <v>114</v>
      </c>
      <c r="F327" s="82">
        <v>7</v>
      </c>
      <c r="G327" s="64"/>
      <c r="H327" s="64"/>
      <c r="I327" s="662"/>
    </row>
    <row r="328" spans="1:9" ht="15.75" x14ac:dyDescent="0.25">
      <c r="A328" s="722">
        <v>310</v>
      </c>
      <c r="B328" s="721" t="s">
        <v>2290</v>
      </c>
      <c r="C328" s="721" t="s">
        <v>879</v>
      </c>
      <c r="D328" s="722" t="s">
        <v>59</v>
      </c>
      <c r="E328" s="722" t="s">
        <v>114</v>
      </c>
      <c r="F328" s="82">
        <v>8</v>
      </c>
      <c r="G328" s="64"/>
      <c r="H328" s="64"/>
      <c r="I328" s="662"/>
    </row>
    <row r="329" spans="1:9" ht="15.75" x14ac:dyDescent="0.25">
      <c r="A329" s="973">
        <v>311</v>
      </c>
      <c r="B329" s="721" t="s">
        <v>2291</v>
      </c>
      <c r="C329" s="721" t="s">
        <v>879</v>
      </c>
      <c r="D329" s="722" t="s">
        <v>59</v>
      </c>
      <c r="E329" s="722" t="s">
        <v>114</v>
      </c>
      <c r="F329" s="82">
        <v>8</v>
      </c>
      <c r="G329" s="64"/>
      <c r="H329" s="64"/>
      <c r="I329" s="662"/>
    </row>
    <row r="330" spans="1:9" ht="15.75" x14ac:dyDescent="0.25">
      <c r="A330" s="973">
        <v>312</v>
      </c>
      <c r="B330" s="721" t="s">
        <v>2292</v>
      </c>
      <c r="C330" s="721" t="s">
        <v>4797</v>
      </c>
      <c r="D330" s="722" t="s">
        <v>59</v>
      </c>
      <c r="E330" s="722" t="s">
        <v>114</v>
      </c>
      <c r="F330" s="82">
        <v>5</v>
      </c>
      <c r="G330" s="64"/>
      <c r="H330" s="64"/>
      <c r="I330" s="662"/>
    </row>
    <row r="331" spans="1:9" ht="15.75" x14ac:dyDescent="0.25">
      <c r="A331" s="973">
        <v>313</v>
      </c>
      <c r="B331" s="723" t="s">
        <v>2293</v>
      </c>
      <c r="C331" s="721" t="s">
        <v>4797</v>
      </c>
      <c r="D331" s="375" t="s">
        <v>59</v>
      </c>
      <c r="E331" s="375" t="s">
        <v>114</v>
      </c>
      <c r="F331" s="88">
        <v>47</v>
      </c>
      <c r="G331" s="64"/>
      <c r="H331" s="64"/>
      <c r="I331" s="662"/>
    </row>
    <row r="332" spans="1:9" ht="15.75" x14ac:dyDescent="0.25">
      <c r="A332" s="973">
        <v>314</v>
      </c>
      <c r="B332" s="723" t="s">
        <v>2294</v>
      </c>
      <c r="C332" s="721" t="s">
        <v>4797</v>
      </c>
      <c r="D332" s="375" t="s">
        <v>59</v>
      </c>
      <c r="E332" s="375" t="s">
        <v>94</v>
      </c>
      <c r="F332" s="88">
        <v>2</v>
      </c>
      <c r="G332" s="64"/>
      <c r="H332" s="64"/>
      <c r="I332" s="662"/>
    </row>
    <row r="333" spans="1:9" ht="15.75" x14ac:dyDescent="0.25">
      <c r="A333" s="973">
        <v>315</v>
      </c>
      <c r="B333" s="723" t="s">
        <v>2295</v>
      </c>
      <c r="C333" s="721" t="s">
        <v>4797</v>
      </c>
      <c r="D333" s="375" t="s">
        <v>59</v>
      </c>
      <c r="E333" s="375" t="s">
        <v>94</v>
      </c>
      <c r="F333" s="88">
        <v>3</v>
      </c>
      <c r="G333" s="64"/>
      <c r="H333" s="64"/>
      <c r="I333" s="662"/>
    </row>
    <row r="334" spans="1:9" ht="15.75" x14ac:dyDescent="0.25">
      <c r="A334" s="973">
        <v>316</v>
      </c>
      <c r="B334" s="723" t="s">
        <v>2296</v>
      </c>
      <c r="C334" s="721" t="s">
        <v>4797</v>
      </c>
      <c r="D334" s="375" t="s">
        <v>59</v>
      </c>
      <c r="E334" s="375" t="s">
        <v>94</v>
      </c>
      <c r="F334" s="88">
        <v>3</v>
      </c>
      <c r="G334" s="64"/>
      <c r="H334" s="64"/>
      <c r="I334" s="662"/>
    </row>
    <row r="335" spans="1:9" ht="15.75" x14ac:dyDescent="0.25">
      <c r="A335" s="973">
        <v>317</v>
      </c>
      <c r="B335" s="723" t="s">
        <v>2297</v>
      </c>
      <c r="C335" s="721" t="s">
        <v>4797</v>
      </c>
      <c r="D335" s="375" t="s">
        <v>59</v>
      </c>
      <c r="E335" s="375" t="s">
        <v>94</v>
      </c>
      <c r="F335" s="88">
        <v>1</v>
      </c>
      <c r="G335" s="64"/>
      <c r="H335" s="64"/>
      <c r="I335" s="662"/>
    </row>
    <row r="336" spans="1:9" ht="15.75" x14ac:dyDescent="0.25">
      <c r="A336" s="973">
        <v>318</v>
      </c>
      <c r="B336" s="723" t="s">
        <v>2298</v>
      </c>
      <c r="C336" s="721" t="s">
        <v>4797</v>
      </c>
      <c r="D336" s="375" t="s">
        <v>59</v>
      </c>
      <c r="E336" s="375" t="s">
        <v>94</v>
      </c>
      <c r="F336" s="88">
        <v>20</v>
      </c>
      <c r="G336" s="64"/>
      <c r="H336" s="64"/>
      <c r="I336" s="662"/>
    </row>
    <row r="337" spans="1:9" ht="15.75" x14ac:dyDescent="0.25">
      <c r="A337" s="973">
        <v>319</v>
      </c>
      <c r="B337" s="723" t="s">
        <v>2299</v>
      </c>
      <c r="C337" s="721" t="s">
        <v>4797</v>
      </c>
      <c r="D337" s="375" t="s">
        <v>59</v>
      </c>
      <c r="E337" s="375" t="s">
        <v>94</v>
      </c>
      <c r="F337" s="88">
        <v>1</v>
      </c>
      <c r="G337" s="64"/>
      <c r="H337" s="64"/>
      <c r="I337" s="662"/>
    </row>
    <row r="338" spans="1:9" ht="15.75" x14ac:dyDescent="0.25">
      <c r="A338" s="973">
        <v>320</v>
      </c>
      <c r="B338" s="723" t="s">
        <v>2300</v>
      </c>
      <c r="C338" s="721" t="s">
        <v>4797</v>
      </c>
      <c r="D338" s="375" t="s">
        <v>59</v>
      </c>
      <c r="E338" s="375" t="s">
        <v>94</v>
      </c>
      <c r="F338" s="88">
        <v>8</v>
      </c>
      <c r="G338" s="64"/>
      <c r="H338" s="64"/>
      <c r="I338" s="662"/>
    </row>
    <row r="339" spans="1:9" ht="15.75" x14ac:dyDescent="0.25">
      <c r="A339" s="973">
        <v>321</v>
      </c>
      <c r="B339" s="723" t="s">
        <v>2301</v>
      </c>
      <c r="C339" s="721" t="s">
        <v>4797</v>
      </c>
      <c r="D339" s="375" t="s">
        <v>59</v>
      </c>
      <c r="E339" s="375" t="s">
        <v>94</v>
      </c>
      <c r="F339" s="88">
        <v>5</v>
      </c>
      <c r="G339" s="64"/>
      <c r="H339" s="64"/>
      <c r="I339" s="662"/>
    </row>
    <row r="340" spans="1:9" ht="15.75" x14ac:dyDescent="0.25">
      <c r="A340" s="973">
        <v>322</v>
      </c>
      <c r="B340" s="723" t="s">
        <v>2302</v>
      </c>
      <c r="C340" s="721" t="s">
        <v>4797</v>
      </c>
      <c r="D340" s="375" t="s">
        <v>59</v>
      </c>
      <c r="E340" s="375" t="s">
        <v>94</v>
      </c>
      <c r="F340" s="88">
        <v>4</v>
      </c>
      <c r="G340" s="64"/>
      <c r="H340" s="64"/>
      <c r="I340" s="662"/>
    </row>
    <row r="341" spans="1:9" ht="15.75" x14ac:dyDescent="0.25">
      <c r="A341" s="973">
        <v>323</v>
      </c>
      <c r="B341" s="723" t="s">
        <v>2303</v>
      </c>
      <c r="C341" s="721" t="s">
        <v>4797</v>
      </c>
      <c r="D341" s="375" t="s">
        <v>59</v>
      </c>
      <c r="E341" s="375" t="s">
        <v>114</v>
      </c>
      <c r="F341" s="88">
        <v>4</v>
      </c>
      <c r="G341" s="64"/>
      <c r="H341" s="64"/>
      <c r="I341" s="662"/>
    </row>
    <row r="342" spans="1:9" ht="15.75" x14ac:dyDescent="0.25">
      <c r="A342" s="973">
        <v>324</v>
      </c>
      <c r="B342" s="723" t="s">
        <v>2304</v>
      </c>
      <c r="C342" s="721" t="s">
        <v>4797</v>
      </c>
      <c r="D342" s="375" t="s">
        <v>59</v>
      </c>
      <c r="E342" s="375" t="s">
        <v>114</v>
      </c>
      <c r="F342" s="88">
        <v>59</v>
      </c>
      <c r="G342" s="64"/>
      <c r="H342" s="64"/>
      <c r="I342" s="662"/>
    </row>
    <row r="343" spans="1:9" ht="15.75" x14ac:dyDescent="0.25">
      <c r="A343" s="973">
        <v>325</v>
      </c>
      <c r="B343" s="723" t="s">
        <v>2305</v>
      </c>
      <c r="C343" s="721" t="s">
        <v>4797</v>
      </c>
      <c r="D343" s="375" t="s">
        <v>59</v>
      </c>
      <c r="E343" s="375" t="s">
        <v>94</v>
      </c>
      <c r="F343" s="88">
        <v>5</v>
      </c>
      <c r="G343" s="64"/>
      <c r="H343" s="64"/>
      <c r="I343" s="662"/>
    </row>
    <row r="344" spans="1:9" ht="15.75" x14ac:dyDescent="0.25">
      <c r="A344" s="973">
        <v>326</v>
      </c>
      <c r="B344" s="723" t="s">
        <v>2306</v>
      </c>
      <c r="C344" s="721" t="s">
        <v>4797</v>
      </c>
      <c r="D344" s="375" t="s">
        <v>59</v>
      </c>
      <c r="E344" s="375" t="s">
        <v>94</v>
      </c>
      <c r="F344" s="88">
        <v>11</v>
      </c>
      <c r="G344" s="64"/>
      <c r="H344" s="64"/>
      <c r="I344" s="662"/>
    </row>
    <row r="345" spans="1:9" ht="15.75" x14ac:dyDescent="0.25">
      <c r="A345" s="973">
        <v>327</v>
      </c>
      <c r="B345" s="723" t="s">
        <v>2307</v>
      </c>
      <c r="C345" s="721" t="s">
        <v>4797</v>
      </c>
      <c r="D345" s="375" t="s">
        <v>59</v>
      </c>
      <c r="E345" s="375" t="s">
        <v>94</v>
      </c>
      <c r="F345" s="88">
        <v>16</v>
      </c>
      <c r="G345" s="64"/>
      <c r="H345" s="64"/>
      <c r="I345" s="662"/>
    </row>
    <row r="346" spans="1:9" ht="15.75" x14ac:dyDescent="0.25">
      <c r="A346" s="973">
        <v>328</v>
      </c>
      <c r="B346" s="723" t="s">
        <v>2308</v>
      </c>
      <c r="C346" s="721" t="s">
        <v>4797</v>
      </c>
      <c r="D346" s="375" t="s">
        <v>59</v>
      </c>
      <c r="E346" s="375" t="s">
        <v>94</v>
      </c>
      <c r="F346" s="88">
        <v>27</v>
      </c>
      <c r="G346" s="64"/>
      <c r="H346" s="64"/>
      <c r="I346" s="662"/>
    </row>
    <row r="347" spans="1:9" ht="15.75" x14ac:dyDescent="0.25">
      <c r="A347" s="973">
        <v>329</v>
      </c>
      <c r="B347" s="721" t="s">
        <v>2309</v>
      </c>
      <c r="C347" s="721" t="s">
        <v>879</v>
      </c>
      <c r="D347" s="722" t="s">
        <v>59</v>
      </c>
      <c r="E347" s="722" t="s">
        <v>114</v>
      </c>
      <c r="F347" s="82">
        <v>8</v>
      </c>
      <c r="G347" s="64"/>
      <c r="H347" s="64"/>
      <c r="I347" s="662"/>
    </row>
    <row r="348" spans="1:9" ht="15.75" x14ac:dyDescent="0.25">
      <c r="A348" s="973">
        <v>330</v>
      </c>
      <c r="B348" s="721" t="s">
        <v>2310</v>
      </c>
      <c r="C348" s="721" t="s">
        <v>879</v>
      </c>
      <c r="D348" s="722" t="s">
        <v>59</v>
      </c>
      <c r="E348" s="722" t="s">
        <v>114</v>
      </c>
      <c r="F348" s="82">
        <v>4</v>
      </c>
      <c r="G348" s="64"/>
      <c r="H348" s="64"/>
      <c r="I348" s="662"/>
    </row>
    <row r="349" spans="1:9" ht="15.75" x14ac:dyDescent="0.25">
      <c r="A349" s="973">
        <v>331</v>
      </c>
      <c r="B349" s="721" t="s">
        <v>2311</v>
      </c>
      <c r="C349" s="721" t="s">
        <v>879</v>
      </c>
      <c r="D349" s="722" t="s">
        <v>59</v>
      </c>
      <c r="E349" s="722" t="s">
        <v>114</v>
      </c>
      <c r="F349" s="82">
        <v>7</v>
      </c>
      <c r="G349" s="64"/>
      <c r="H349" s="64"/>
      <c r="I349" s="662"/>
    </row>
    <row r="350" spans="1:9" ht="15.75" x14ac:dyDescent="0.25">
      <c r="A350" s="973">
        <v>332</v>
      </c>
      <c r="B350" s="721" t="s">
        <v>2312</v>
      </c>
      <c r="C350" s="721" t="s">
        <v>879</v>
      </c>
      <c r="D350" s="722" t="s">
        <v>59</v>
      </c>
      <c r="E350" s="722" t="s">
        <v>114</v>
      </c>
      <c r="F350" s="82">
        <v>15</v>
      </c>
      <c r="G350" s="64"/>
      <c r="H350" s="64"/>
      <c r="I350" s="662"/>
    </row>
    <row r="351" spans="1:9" ht="15.75" x14ac:dyDescent="0.25">
      <c r="A351" s="973">
        <v>333</v>
      </c>
      <c r="B351" s="723" t="s">
        <v>2313</v>
      </c>
      <c r="C351" s="721" t="s">
        <v>879</v>
      </c>
      <c r="D351" s="375" t="s">
        <v>59</v>
      </c>
      <c r="E351" s="375" t="s">
        <v>114</v>
      </c>
      <c r="F351" s="88">
        <v>8</v>
      </c>
      <c r="G351" s="64"/>
      <c r="H351" s="64"/>
      <c r="I351" s="662"/>
    </row>
    <row r="352" spans="1:9" ht="15.75" x14ac:dyDescent="0.25">
      <c r="A352" s="973">
        <v>334</v>
      </c>
      <c r="B352" s="723" t="s">
        <v>2314</v>
      </c>
      <c r="C352" s="721" t="s">
        <v>879</v>
      </c>
      <c r="D352" s="375" t="s">
        <v>59</v>
      </c>
      <c r="E352" s="375" t="s">
        <v>114</v>
      </c>
      <c r="F352" s="88">
        <v>18</v>
      </c>
      <c r="G352" s="64"/>
      <c r="H352" s="64"/>
      <c r="I352" s="662"/>
    </row>
    <row r="353" spans="1:11" ht="15.75" x14ac:dyDescent="0.25">
      <c r="A353" s="973">
        <v>335</v>
      </c>
      <c r="B353" s="723" t="s">
        <v>2315</v>
      </c>
      <c r="C353" s="721" t="s">
        <v>879</v>
      </c>
      <c r="D353" s="375" t="s">
        <v>59</v>
      </c>
      <c r="E353" s="375" t="s">
        <v>114</v>
      </c>
      <c r="F353" s="88">
        <v>10</v>
      </c>
      <c r="G353" s="64"/>
      <c r="H353" s="64"/>
      <c r="I353" s="662"/>
    </row>
    <row r="354" spans="1:11" ht="15.75" x14ac:dyDescent="0.25">
      <c r="A354" s="973">
        <v>336</v>
      </c>
      <c r="B354" s="723" t="s">
        <v>2316</v>
      </c>
      <c r="C354" s="721" t="s">
        <v>879</v>
      </c>
      <c r="D354" s="375" t="s">
        <v>59</v>
      </c>
      <c r="E354" s="375" t="s">
        <v>114</v>
      </c>
      <c r="F354" s="88">
        <v>28</v>
      </c>
      <c r="G354" s="64"/>
      <c r="H354" s="64"/>
      <c r="I354" s="662"/>
    </row>
    <row r="355" spans="1:11" ht="15.75" x14ac:dyDescent="0.25">
      <c r="A355" s="973">
        <v>337</v>
      </c>
      <c r="B355" s="721" t="s">
        <v>5992</v>
      </c>
      <c r="C355" s="721" t="s">
        <v>4796</v>
      </c>
      <c r="D355" s="722" t="s">
        <v>59</v>
      </c>
      <c r="E355" s="722" t="s">
        <v>114</v>
      </c>
      <c r="F355" s="82">
        <v>13</v>
      </c>
      <c r="G355" s="64"/>
      <c r="H355" s="64"/>
      <c r="I355" s="664" t="s">
        <v>5988</v>
      </c>
    </row>
    <row r="356" spans="1:11" ht="15.75" x14ac:dyDescent="0.25">
      <c r="A356" s="973">
        <v>338</v>
      </c>
      <c r="B356" s="723" t="s">
        <v>5990</v>
      </c>
      <c r="C356" s="721" t="s">
        <v>4796</v>
      </c>
      <c r="D356" s="375" t="s">
        <v>59</v>
      </c>
      <c r="E356" s="375" t="s">
        <v>114</v>
      </c>
      <c r="F356" s="88">
        <v>33.700000000000003</v>
      </c>
      <c r="G356" s="64"/>
      <c r="H356" s="64"/>
      <c r="I356" s="664" t="s">
        <v>5988</v>
      </c>
    </row>
    <row r="357" spans="1:11" ht="15.75" x14ac:dyDescent="0.25">
      <c r="A357" s="973">
        <v>339</v>
      </c>
      <c r="B357" s="721" t="s">
        <v>5991</v>
      </c>
      <c r="C357" s="721" t="s">
        <v>4796</v>
      </c>
      <c r="D357" s="722" t="s">
        <v>59</v>
      </c>
      <c r="E357" s="722" t="s">
        <v>114</v>
      </c>
      <c r="F357" s="82">
        <v>31</v>
      </c>
      <c r="G357" s="64"/>
      <c r="H357" s="64"/>
      <c r="I357" s="664" t="s">
        <v>5988</v>
      </c>
    </row>
    <row r="358" spans="1:11" ht="15.75" x14ac:dyDescent="0.25">
      <c r="A358" s="973">
        <v>340</v>
      </c>
      <c r="B358" s="721" t="s">
        <v>5989</v>
      </c>
      <c r="C358" s="721" t="s">
        <v>4796</v>
      </c>
      <c r="D358" s="722" t="s">
        <v>59</v>
      </c>
      <c r="E358" s="722" t="s">
        <v>114</v>
      </c>
      <c r="F358" s="82">
        <v>5</v>
      </c>
      <c r="G358" s="64"/>
      <c r="H358" s="64"/>
      <c r="I358" s="664" t="s">
        <v>5988</v>
      </c>
    </row>
    <row r="359" spans="1:11" ht="15.75" x14ac:dyDescent="0.25">
      <c r="A359" s="973">
        <v>341</v>
      </c>
      <c r="B359" s="721" t="s">
        <v>5987</v>
      </c>
      <c r="C359" s="721" t="s">
        <v>4798</v>
      </c>
      <c r="D359" s="722" t="s">
        <v>59</v>
      </c>
      <c r="E359" s="722" t="s">
        <v>114</v>
      </c>
      <c r="F359" s="82">
        <v>44</v>
      </c>
      <c r="G359" s="64"/>
      <c r="H359" s="64"/>
      <c r="I359" s="664" t="s">
        <v>5988</v>
      </c>
    </row>
    <row r="360" spans="1:11" ht="15.75" x14ac:dyDescent="0.25">
      <c r="A360" s="973">
        <v>342</v>
      </c>
      <c r="B360" s="721" t="s">
        <v>5994</v>
      </c>
      <c r="C360" s="721" t="s">
        <v>4796</v>
      </c>
      <c r="D360" s="722" t="s">
        <v>59</v>
      </c>
      <c r="E360" s="722" t="s">
        <v>114</v>
      </c>
      <c r="F360" s="82">
        <v>15</v>
      </c>
      <c r="G360" s="64"/>
      <c r="H360" s="64"/>
      <c r="I360" s="664" t="s">
        <v>5988</v>
      </c>
    </row>
    <row r="361" spans="1:11" ht="15.75" x14ac:dyDescent="0.25">
      <c r="A361" s="973">
        <v>343</v>
      </c>
      <c r="B361" s="721" t="s">
        <v>5993</v>
      </c>
      <c r="C361" s="721" t="s">
        <v>4796</v>
      </c>
      <c r="D361" s="722" t="s">
        <v>59</v>
      </c>
      <c r="E361" s="722" t="s">
        <v>114</v>
      </c>
      <c r="F361" s="82">
        <v>30</v>
      </c>
      <c r="G361" s="64"/>
      <c r="H361" s="64"/>
      <c r="I361" s="664" t="s">
        <v>5988</v>
      </c>
    </row>
    <row r="362" spans="1:11" s="292" customFormat="1" ht="15.75" x14ac:dyDescent="0.2">
      <c r="A362" s="973">
        <v>344</v>
      </c>
      <c r="B362" s="57" t="s">
        <v>5122</v>
      </c>
      <c r="C362" s="57" t="s">
        <v>5011</v>
      </c>
      <c r="D362" s="56" t="s">
        <v>59</v>
      </c>
      <c r="E362" s="56" t="s">
        <v>7</v>
      </c>
      <c r="F362" s="68">
        <v>48</v>
      </c>
      <c r="G362" s="111">
        <v>1250</v>
      </c>
      <c r="H362" s="111">
        <v>1250</v>
      </c>
      <c r="I362" s="112" t="s">
        <v>61</v>
      </c>
      <c r="K362" s="280"/>
    </row>
    <row r="363" spans="1:11" s="292" customFormat="1" ht="15.75" x14ac:dyDescent="0.2">
      <c r="A363" s="973">
        <v>345</v>
      </c>
      <c r="B363" s="57" t="s">
        <v>5123</v>
      </c>
      <c r="C363" s="57" t="s">
        <v>5012</v>
      </c>
      <c r="D363" s="56" t="s">
        <v>59</v>
      </c>
      <c r="E363" s="56" t="s">
        <v>7</v>
      </c>
      <c r="F363" s="68">
        <v>36</v>
      </c>
      <c r="G363" s="111">
        <v>1200</v>
      </c>
      <c r="H363" s="111">
        <v>1200</v>
      </c>
      <c r="I363" s="112" t="s">
        <v>61</v>
      </c>
      <c r="K363" s="280"/>
    </row>
    <row r="364" spans="1:11" s="268" customFormat="1" ht="15.75" x14ac:dyDescent="0.2">
      <c r="A364" s="973">
        <v>346</v>
      </c>
      <c r="B364" s="723" t="s">
        <v>6221</v>
      </c>
      <c r="C364" s="723" t="s">
        <v>4794</v>
      </c>
      <c r="D364" s="375" t="s">
        <v>4</v>
      </c>
      <c r="E364" s="375" t="s">
        <v>94</v>
      </c>
      <c r="F364" s="747" t="s">
        <v>6330</v>
      </c>
      <c r="G364" s="111">
        <v>1400</v>
      </c>
      <c r="H364" s="747"/>
      <c r="I364" s="748" t="s">
        <v>620</v>
      </c>
      <c r="K364" s="267"/>
    </row>
    <row r="365" spans="1:11" s="268" customFormat="1" ht="15.75" x14ac:dyDescent="0.2">
      <c r="A365" s="973">
        <v>347</v>
      </c>
      <c r="B365" s="723" t="s">
        <v>6222</v>
      </c>
      <c r="C365" s="723" t="s">
        <v>4794</v>
      </c>
      <c r="D365" s="375" t="s">
        <v>4</v>
      </c>
      <c r="E365" s="375" t="s">
        <v>114</v>
      </c>
      <c r="F365" s="747" t="s">
        <v>6331</v>
      </c>
      <c r="G365" s="111">
        <v>1700</v>
      </c>
      <c r="H365" s="111">
        <v>100</v>
      </c>
      <c r="I365" s="723" t="s">
        <v>5042</v>
      </c>
      <c r="K365" s="267"/>
    </row>
    <row r="366" spans="1:11" s="268" customFormat="1" ht="15.75" x14ac:dyDescent="0.2">
      <c r="A366" s="973">
        <v>348</v>
      </c>
      <c r="B366" s="723" t="s">
        <v>6223</v>
      </c>
      <c r="C366" s="723" t="s">
        <v>4794</v>
      </c>
      <c r="D366" s="375" t="s">
        <v>4</v>
      </c>
      <c r="E366" s="724" t="s">
        <v>94</v>
      </c>
      <c r="F366" s="747" t="s">
        <v>6332</v>
      </c>
      <c r="G366" s="111">
        <v>2400</v>
      </c>
      <c r="H366" s="747"/>
      <c r="I366" s="723" t="s">
        <v>5042</v>
      </c>
      <c r="K366" s="267"/>
    </row>
    <row r="367" spans="1:11" s="268" customFormat="1" ht="31.5" x14ac:dyDescent="0.2">
      <c r="A367" s="973">
        <v>349</v>
      </c>
      <c r="B367" s="723" t="s">
        <v>6224</v>
      </c>
      <c r="C367" s="723" t="s">
        <v>4794</v>
      </c>
      <c r="D367" s="375" t="s">
        <v>4</v>
      </c>
      <c r="E367" s="375" t="s">
        <v>777</v>
      </c>
      <c r="F367" s="747" t="s">
        <v>6334</v>
      </c>
      <c r="G367" s="111">
        <v>300</v>
      </c>
      <c r="H367" s="111">
        <v>300</v>
      </c>
      <c r="I367" s="748" t="s">
        <v>6335</v>
      </c>
      <c r="K367" s="267"/>
    </row>
    <row r="368" spans="1:11" s="268" customFormat="1" ht="15.75" x14ac:dyDescent="0.2">
      <c r="A368" s="973">
        <v>350</v>
      </c>
      <c r="B368" s="723" t="s">
        <v>6225</v>
      </c>
      <c r="C368" s="723" t="s">
        <v>5014</v>
      </c>
      <c r="D368" s="375" t="s">
        <v>4</v>
      </c>
      <c r="E368" s="375" t="s">
        <v>51</v>
      </c>
      <c r="F368" s="747">
        <v>9.82</v>
      </c>
      <c r="G368" s="111">
        <v>1300</v>
      </c>
      <c r="H368" s="747"/>
      <c r="I368" s="748" t="s">
        <v>6333</v>
      </c>
      <c r="K368" s="267"/>
    </row>
    <row r="369" spans="1:9" ht="15.75" x14ac:dyDescent="0.25">
      <c r="A369" s="71" t="s">
        <v>29</v>
      </c>
      <c r="B369" s="72" t="s">
        <v>324</v>
      </c>
      <c r="C369" s="72"/>
      <c r="D369" s="71"/>
      <c r="E369" s="71"/>
      <c r="F369" s="85"/>
      <c r="G369" s="134"/>
      <c r="H369" s="134"/>
      <c r="I369" s="661"/>
    </row>
    <row r="370" spans="1:9" ht="15.75" x14ac:dyDescent="0.25">
      <c r="A370" s="15" t="s">
        <v>3</v>
      </c>
      <c r="B370" s="16" t="s">
        <v>885</v>
      </c>
      <c r="C370" s="181"/>
      <c r="D370" s="116"/>
      <c r="E370" s="116"/>
      <c r="F370" s="84"/>
      <c r="G370" s="64"/>
      <c r="H370" s="64"/>
      <c r="I370" s="662"/>
    </row>
    <row r="371" spans="1:9" ht="15.75" x14ac:dyDescent="0.25">
      <c r="A371" s="116">
        <v>1</v>
      </c>
      <c r="B371" s="181" t="s">
        <v>2318</v>
      </c>
      <c r="C371" s="181" t="s">
        <v>1027</v>
      </c>
      <c r="D371" s="116" t="s">
        <v>59</v>
      </c>
      <c r="E371" s="116" t="s">
        <v>51</v>
      </c>
      <c r="F371" s="82">
        <v>25</v>
      </c>
      <c r="G371" s="64"/>
      <c r="H371" s="64"/>
      <c r="I371" s="662"/>
    </row>
    <row r="372" spans="1:9" ht="15.75" x14ac:dyDescent="0.25">
      <c r="A372" s="116">
        <v>2</v>
      </c>
      <c r="B372" s="181" t="s">
        <v>2319</v>
      </c>
      <c r="C372" s="181" t="s">
        <v>1027</v>
      </c>
      <c r="D372" s="116" t="s">
        <v>59</v>
      </c>
      <c r="E372" s="116" t="s">
        <v>51</v>
      </c>
      <c r="F372" s="82">
        <v>30</v>
      </c>
      <c r="G372" s="64"/>
      <c r="H372" s="64"/>
      <c r="I372" s="662"/>
    </row>
    <row r="373" spans="1:9" ht="15.75" x14ac:dyDescent="0.25">
      <c r="A373" s="973">
        <v>3</v>
      </c>
      <c r="B373" s="181" t="s">
        <v>2320</v>
      </c>
      <c r="C373" s="181" t="s">
        <v>1027</v>
      </c>
      <c r="D373" s="116" t="s">
        <v>59</v>
      </c>
      <c r="E373" s="116" t="s">
        <v>51</v>
      </c>
      <c r="F373" s="82">
        <v>4</v>
      </c>
      <c r="G373" s="64"/>
      <c r="H373" s="64"/>
      <c r="I373" s="662"/>
    </row>
    <row r="374" spans="1:9" ht="15.75" x14ac:dyDescent="0.25">
      <c r="A374" s="973">
        <v>4</v>
      </c>
      <c r="B374" s="181" t="s">
        <v>2321</v>
      </c>
      <c r="C374" s="181" t="s">
        <v>1027</v>
      </c>
      <c r="D374" s="116" t="s">
        <v>59</v>
      </c>
      <c r="E374" s="116" t="s">
        <v>51</v>
      </c>
      <c r="F374" s="82">
        <v>12.8</v>
      </c>
      <c r="G374" s="64"/>
      <c r="H374" s="64"/>
      <c r="I374" s="662"/>
    </row>
    <row r="375" spans="1:9" ht="15.75" x14ac:dyDescent="0.25">
      <c r="A375" s="973">
        <v>5</v>
      </c>
      <c r="B375" s="181" t="s">
        <v>2322</v>
      </c>
      <c r="C375" s="181" t="s">
        <v>273</v>
      </c>
      <c r="D375" s="116" t="s">
        <v>59</v>
      </c>
      <c r="E375" s="116" t="s">
        <v>51</v>
      </c>
      <c r="F375" s="82">
        <v>15</v>
      </c>
      <c r="G375" s="64"/>
      <c r="H375" s="64"/>
      <c r="I375" s="662"/>
    </row>
    <row r="376" spans="1:9" ht="15.75" x14ac:dyDescent="0.25">
      <c r="A376" s="973">
        <v>6</v>
      </c>
      <c r="B376" s="181" t="s">
        <v>2323</v>
      </c>
      <c r="C376" s="181" t="s">
        <v>274</v>
      </c>
      <c r="D376" s="116" t="s">
        <v>59</v>
      </c>
      <c r="E376" s="116" t="s">
        <v>51</v>
      </c>
      <c r="F376" s="82">
        <v>5</v>
      </c>
      <c r="G376" s="64"/>
      <c r="H376" s="64"/>
      <c r="I376" s="662"/>
    </row>
    <row r="377" spans="1:9" ht="15.75" x14ac:dyDescent="0.25">
      <c r="A377" s="973">
        <v>7</v>
      </c>
      <c r="B377" s="181" t="s">
        <v>2324</v>
      </c>
      <c r="C377" s="181" t="s">
        <v>274</v>
      </c>
      <c r="D377" s="116" t="s">
        <v>59</v>
      </c>
      <c r="E377" s="116" t="s">
        <v>51</v>
      </c>
      <c r="F377" s="82">
        <v>10</v>
      </c>
      <c r="G377" s="64"/>
      <c r="H377" s="64"/>
      <c r="I377" s="662"/>
    </row>
    <row r="378" spans="1:9" ht="15.75" x14ac:dyDescent="0.25">
      <c r="A378" s="973">
        <v>8</v>
      </c>
      <c r="B378" s="181" t="s">
        <v>2325</v>
      </c>
      <c r="C378" s="181" t="s">
        <v>274</v>
      </c>
      <c r="D378" s="116" t="s">
        <v>59</v>
      </c>
      <c r="E378" s="116" t="s">
        <v>51</v>
      </c>
      <c r="F378" s="82">
        <v>2</v>
      </c>
      <c r="G378" s="64"/>
      <c r="H378" s="64"/>
      <c r="I378" s="662"/>
    </row>
    <row r="379" spans="1:9" ht="15.75" x14ac:dyDescent="0.25">
      <c r="A379" s="973">
        <v>9</v>
      </c>
      <c r="B379" s="181" t="s">
        <v>2321</v>
      </c>
      <c r="C379" s="181" t="s">
        <v>274</v>
      </c>
      <c r="D379" s="116" t="s">
        <v>59</v>
      </c>
      <c r="E379" s="116" t="s">
        <v>51</v>
      </c>
      <c r="F379" s="82">
        <v>11.4</v>
      </c>
      <c r="G379" s="64"/>
      <c r="H379" s="64"/>
      <c r="I379" s="662"/>
    </row>
    <row r="380" spans="1:9" ht="15.75" x14ac:dyDescent="0.25">
      <c r="A380" s="973">
        <v>10</v>
      </c>
      <c r="B380" s="181" t="s">
        <v>2326</v>
      </c>
      <c r="C380" s="181" t="s">
        <v>5363</v>
      </c>
      <c r="D380" s="116" t="s">
        <v>59</v>
      </c>
      <c r="E380" s="116" t="s">
        <v>51</v>
      </c>
      <c r="F380" s="82">
        <v>49</v>
      </c>
      <c r="G380" s="64"/>
      <c r="H380" s="64"/>
      <c r="I380" s="662"/>
    </row>
    <row r="381" spans="1:9" ht="15.75" x14ac:dyDescent="0.25">
      <c r="A381" s="15" t="s">
        <v>7</v>
      </c>
      <c r="B381" s="16" t="s">
        <v>890</v>
      </c>
      <c r="C381" s="16"/>
      <c r="D381" s="15"/>
      <c r="E381" s="15"/>
      <c r="F381" s="84"/>
      <c r="G381" s="64"/>
      <c r="H381" s="64"/>
      <c r="I381" s="662"/>
    </row>
    <row r="382" spans="1:9" ht="15.75" x14ac:dyDescent="0.25">
      <c r="A382" s="116">
        <v>11</v>
      </c>
      <c r="B382" s="181" t="s">
        <v>2327</v>
      </c>
      <c r="C382" s="181" t="s">
        <v>275</v>
      </c>
      <c r="D382" s="116" t="s">
        <v>59</v>
      </c>
      <c r="E382" s="116" t="s">
        <v>51</v>
      </c>
      <c r="F382" s="82">
        <v>4</v>
      </c>
      <c r="G382" s="64"/>
      <c r="H382" s="64"/>
      <c r="I382" s="662"/>
    </row>
    <row r="383" spans="1:9" ht="15.75" x14ac:dyDescent="0.25">
      <c r="A383" s="116">
        <v>12</v>
      </c>
      <c r="B383" s="181" t="s">
        <v>2328</v>
      </c>
      <c r="C383" s="181" t="s">
        <v>275</v>
      </c>
      <c r="D383" s="116" t="s">
        <v>59</v>
      </c>
      <c r="E383" s="116" t="s">
        <v>51</v>
      </c>
      <c r="F383" s="82">
        <v>15</v>
      </c>
      <c r="G383" s="64"/>
      <c r="H383" s="64"/>
      <c r="I383" s="662"/>
    </row>
    <row r="384" spans="1:9" ht="15.75" x14ac:dyDescent="0.25">
      <c r="A384" s="973">
        <v>13</v>
      </c>
      <c r="B384" s="181" t="s">
        <v>2329</v>
      </c>
      <c r="C384" s="181" t="s">
        <v>275</v>
      </c>
      <c r="D384" s="116" t="s">
        <v>59</v>
      </c>
      <c r="E384" s="116" t="s">
        <v>51</v>
      </c>
      <c r="F384" s="82">
        <v>7</v>
      </c>
      <c r="G384" s="64"/>
      <c r="H384" s="64"/>
      <c r="I384" s="662"/>
    </row>
    <row r="385" spans="1:9" ht="15.75" x14ac:dyDescent="0.25">
      <c r="A385" s="973">
        <v>14</v>
      </c>
      <c r="B385" s="181" t="s">
        <v>2330</v>
      </c>
      <c r="C385" s="181" t="s">
        <v>275</v>
      </c>
      <c r="D385" s="116" t="s">
        <v>59</v>
      </c>
      <c r="E385" s="116" t="s">
        <v>51</v>
      </c>
      <c r="F385" s="82">
        <v>18</v>
      </c>
      <c r="G385" s="64"/>
      <c r="H385" s="64"/>
      <c r="I385" s="662"/>
    </row>
    <row r="386" spans="1:9" ht="15.75" x14ac:dyDescent="0.25">
      <c r="A386" s="973">
        <v>15</v>
      </c>
      <c r="B386" s="181" t="s">
        <v>2331</v>
      </c>
      <c r="C386" s="181" t="s">
        <v>275</v>
      </c>
      <c r="D386" s="116" t="s">
        <v>59</v>
      </c>
      <c r="E386" s="116" t="s">
        <v>51</v>
      </c>
      <c r="F386" s="82">
        <v>20</v>
      </c>
      <c r="G386" s="64"/>
      <c r="H386" s="64"/>
      <c r="I386" s="662"/>
    </row>
    <row r="387" spans="1:9" ht="15.75" x14ac:dyDescent="0.25">
      <c r="A387" s="973">
        <v>16</v>
      </c>
      <c r="B387" s="181" t="s">
        <v>2332</v>
      </c>
      <c r="C387" s="181" t="s">
        <v>275</v>
      </c>
      <c r="D387" s="116" t="s">
        <v>59</v>
      </c>
      <c r="E387" s="116" t="s">
        <v>51</v>
      </c>
      <c r="F387" s="82">
        <v>40</v>
      </c>
      <c r="G387" s="64"/>
      <c r="H387" s="64"/>
      <c r="I387" s="662"/>
    </row>
    <row r="388" spans="1:9" ht="15.75" x14ac:dyDescent="0.25">
      <c r="A388" s="973">
        <v>17</v>
      </c>
      <c r="B388" s="181" t="s">
        <v>2333</v>
      </c>
      <c r="C388" s="181" t="s">
        <v>275</v>
      </c>
      <c r="D388" s="116" t="s">
        <v>59</v>
      </c>
      <c r="E388" s="116" t="s">
        <v>51</v>
      </c>
      <c r="F388" s="82">
        <v>15</v>
      </c>
      <c r="G388" s="64"/>
      <c r="H388" s="64"/>
      <c r="I388" s="662"/>
    </row>
    <row r="389" spans="1:9" ht="15.75" x14ac:dyDescent="0.25">
      <c r="A389" s="973">
        <v>18</v>
      </c>
      <c r="B389" s="181" t="s">
        <v>2334</v>
      </c>
      <c r="C389" s="181" t="s">
        <v>275</v>
      </c>
      <c r="D389" s="116" t="s">
        <v>59</v>
      </c>
      <c r="E389" s="116" t="s">
        <v>51</v>
      </c>
      <c r="F389" s="82">
        <v>5.2</v>
      </c>
      <c r="G389" s="64"/>
      <c r="H389" s="64"/>
      <c r="I389" s="662"/>
    </row>
    <row r="390" spans="1:9" ht="15.75" x14ac:dyDescent="0.25">
      <c r="A390" s="973">
        <v>19</v>
      </c>
      <c r="B390" s="181" t="s">
        <v>2335</v>
      </c>
      <c r="C390" s="181" t="s">
        <v>276</v>
      </c>
      <c r="D390" s="116" t="s">
        <v>59</v>
      </c>
      <c r="E390" s="116" t="s">
        <v>51</v>
      </c>
      <c r="F390" s="82">
        <v>3</v>
      </c>
      <c r="G390" s="64"/>
      <c r="H390" s="64"/>
      <c r="I390" s="662"/>
    </row>
    <row r="391" spans="1:9" ht="15.75" x14ac:dyDescent="0.25">
      <c r="A391" s="973">
        <v>20</v>
      </c>
      <c r="B391" s="181" t="s">
        <v>2336</v>
      </c>
      <c r="C391" s="181" t="s">
        <v>276</v>
      </c>
      <c r="D391" s="116" t="s">
        <v>59</v>
      </c>
      <c r="E391" s="116" t="s">
        <v>51</v>
      </c>
      <c r="F391" s="82">
        <v>16.399999999999999</v>
      </c>
      <c r="G391" s="64"/>
      <c r="H391" s="64"/>
      <c r="I391" s="662"/>
    </row>
    <row r="392" spans="1:9" ht="15.75" x14ac:dyDescent="0.25">
      <c r="A392" s="973">
        <v>21</v>
      </c>
      <c r="B392" s="181" t="s">
        <v>2337</v>
      </c>
      <c r="C392" s="181" t="s">
        <v>276</v>
      </c>
      <c r="D392" s="116" t="s">
        <v>59</v>
      </c>
      <c r="E392" s="116" t="s">
        <v>51</v>
      </c>
      <c r="F392" s="82">
        <v>11.6</v>
      </c>
      <c r="G392" s="64"/>
      <c r="H392" s="64"/>
      <c r="I392" s="662"/>
    </row>
    <row r="393" spans="1:9" ht="15.75" x14ac:dyDescent="0.25">
      <c r="A393" s="973">
        <v>22</v>
      </c>
      <c r="B393" s="181" t="s">
        <v>2338</v>
      </c>
      <c r="C393" s="181" t="s">
        <v>276</v>
      </c>
      <c r="D393" s="116" t="s">
        <v>59</v>
      </c>
      <c r="E393" s="116" t="s">
        <v>51</v>
      </c>
      <c r="F393" s="82">
        <v>4</v>
      </c>
      <c r="G393" s="64"/>
      <c r="H393" s="64"/>
      <c r="I393" s="662"/>
    </row>
    <row r="394" spans="1:9" ht="15.75" x14ac:dyDescent="0.25">
      <c r="A394" s="973">
        <v>23</v>
      </c>
      <c r="B394" s="181" t="s">
        <v>2339</v>
      </c>
      <c r="C394" s="181" t="s">
        <v>276</v>
      </c>
      <c r="D394" s="116" t="s">
        <v>59</v>
      </c>
      <c r="E394" s="116" t="s">
        <v>51</v>
      </c>
      <c r="F394" s="82">
        <v>2</v>
      </c>
      <c r="G394" s="64"/>
      <c r="H394" s="64"/>
      <c r="I394" s="662"/>
    </row>
    <row r="395" spans="1:9" ht="15.75" x14ac:dyDescent="0.25">
      <c r="A395" s="973">
        <v>24</v>
      </c>
      <c r="B395" s="181" t="s">
        <v>2340</v>
      </c>
      <c r="C395" s="181" t="s">
        <v>276</v>
      </c>
      <c r="D395" s="116" t="s">
        <v>59</v>
      </c>
      <c r="E395" s="116" t="s">
        <v>51</v>
      </c>
      <c r="F395" s="82">
        <v>8</v>
      </c>
      <c r="G395" s="64"/>
      <c r="H395" s="64"/>
      <c r="I395" s="662"/>
    </row>
    <row r="396" spans="1:9" ht="15.75" x14ac:dyDescent="0.25">
      <c r="A396" s="973">
        <v>25</v>
      </c>
      <c r="B396" s="181" t="s">
        <v>2341</v>
      </c>
      <c r="C396" s="181" t="s">
        <v>276</v>
      </c>
      <c r="D396" s="116" t="s">
        <v>59</v>
      </c>
      <c r="E396" s="116" t="s">
        <v>51</v>
      </c>
      <c r="F396" s="82">
        <v>4</v>
      </c>
      <c r="G396" s="64"/>
      <c r="H396" s="64"/>
      <c r="I396" s="662"/>
    </row>
    <row r="397" spans="1:9" ht="15.75" x14ac:dyDescent="0.25">
      <c r="A397" s="973">
        <v>26</v>
      </c>
      <c r="B397" s="181" t="s">
        <v>2342</v>
      </c>
      <c r="C397" s="181" t="s">
        <v>276</v>
      </c>
      <c r="D397" s="116" t="s">
        <v>59</v>
      </c>
      <c r="E397" s="116" t="s">
        <v>51</v>
      </c>
      <c r="F397" s="82">
        <v>5</v>
      </c>
      <c r="G397" s="64"/>
      <c r="H397" s="64"/>
      <c r="I397" s="662"/>
    </row>
    <row r="398" spans="1:9" ht="21.75" customHeight="1" x14ac:dyDescent="0.25">
      <c r="A398" s="973">
        <v>27</v>
      </c>
      <c r="B398" s="181" t="s">
        <v>2343</v>
      </c>
      <c r="C398" s="181" t="s">
        <v>276</v>
      </c>
      <c r="D398" s="116" t="s">
        <v>59</v>
      </c>
      <c r="E398" s="116" t="s">
        <v>51</v>
      </c>
      <c r="F398" s="82">
        <v>4</v>
      </c>
      <c r="G398" s="64"/>
      <c r="H398" s="64"/>
      <c r="I398" s="662"/>
    </row>
    <row r="399" spans="1:9" ht="15.75" x14ac:dyDescent="0.25">
      <c r="A399" s="973">
        <v>28</v>
      </c>
      <c r="B399" s="181" t="s">
        <v>2344</v>
      </c>
      <c r="C399" s="181" t="s">
        <v>277</v>
      </c>
      <c r="D399" s="116" t="s">
        <v>59</v>
      </c>
      <c r="E399" s="116" t="s">
        <v>51</v>
      </c>
      <c r="F399" s="82">
        <v>8.9</v>
      </c>
      <c r="G399" s="64"/>
      <c r="H399" s="64"/>
      <c r="I399" s="662"/>
    </row>
    <row r="400" spans="1:9" ht="15.75" x14ac:dyDescent="0.25">
      <c r="A400" s="973">
        <v>29</v>
      </c>
      <c r="B400" s="181" t="s">
        <v>2345</v>
      </c>
      <c r="C400" s="181" t="s">
        <v>277</v>
      </c>
      <c r="D400" s="116" t="s">
        <v>59</v>
      </c>
      <c r="E400" s="116" t="s">
        <v>51</v>
      </c>
      <c r="F400" s="82">
        <v>2</v>
      </c>
      <c r="G400" s="64"/>
      <c r="H400" s="64"/>
      <c r="I400" s="662"/>
    </row>
    <row r="401" spans="1:9" ht="15.75" x14ac:dyDescent="0.25">
      <c r="A401" s="973">
        <v>30</v>
      </c>
      <c r="B401" s="181" t="s">
        <v>2346</v>
      </c>
      <c r="C401" s="181" t="s">
        <v>277</v>
      </c>
      <c r="D401" s="116" t="s">
        <v>59</v>
      </c>
      <c r="E401" s="116" t="s">
        <v>51</v>
      </c>
      <c r="F401" s="82">
        <v>3.3</v>
      </c>
      <c r="G401" s="64"/>
      <c r="H401" s="64"/>
      <c r="I401" s="662"/>
    </row>
    <row r="402" spans="1:9" ht="15.75" x14ac:dyDescent="0.25">
      <c r="A402" s="973">
        <v>31</v>
      </c>
      <c r="B402" s="181" t="s">
        <v>2347</v>
      </c>
      <c r="C402" s="181" t="s">
        <v>277</v>
      </c>
      <c r="D402" s="116" t="s">
        <v>59</v>
      </c>
      <c r="E402" s="116" t="s">
        <v>51</v>
      </c>
      <c r="F402" s="82">
        <v>8.3000000000000007</v>
      </c>
      <c r="G402" s="64"/>
      <c r="H402" s="64"/>
      <c r="I402" s="662"/>
    </row>
    <row r="403" spans="1:9" ht="15.75" x14ac:dyDescent="0.25">
      <c r="A403" s="973">
        <v>32</v>
      </c>
      <c r="B403" s="181" t="s">
        <v>2348</v>
      </c>
      <c r="C403" s="181" t="s">
        <v>277</v>
      </c>
      <c r="D403" s="116" t="s">
        <v>59</v>
      </c>
      <c r="E403" s="116" t="s">
        <v>51</v>
      </c>
      <c r="F403" s="82">
        <v>4</v>
      </c>
      <c r="G403" s="64"/>
      <c r="H403" s="64"/>
      <c r="I403" s="662"/>
    </row>
    <row r="404" spans="1:9" ht="15.75" x14ac:dyDescent="0.25">
      <c r="A404" s="973">
        <v>33</v>
      </c>
      <c r="B404" s="181" t="s">
        <v>2349</v>
      </c>
      <c r="C404" s="181" t="s">
        <v>277</v>
      </c>
      <c r="D404" s="116" t="s">
        <v>59</v>
      </c>
      <c r="E404" s="116" t="s">
        <v>51</v>
      </c>
      <c r="F404" s="82">
        <v>5.0999999999999996</v>
      </c>
      <c r="G404" s="64"/>
      <c r="H404" s="64"/>
      <c r="I404" s="662"/>
    </row>
    <row r="405" spans="1:9" s="69" customFormat="1" ht="15.75" x14ac:dyDescent="0.2">
      <c r="A405" s="15" t="s">
        <v>51</v>
      </c>
      <c r="B405" s="16" t="s">
        <v>886</v>
      </c>
      <c r="C405" s="16"/>
      <c r="D405" s="15"/>
      <c r="E405" s="15"/>
      <c r="F405" s="84"/>
      <c r="G405" s="66"/>
      <c r="H405" s="66"/>
      <c r="I405" s="665"/>
    </row>
    <row r="406" spans="1:9" ht="15.75" x14ac:dyDescent="0.25">
      <c r="A406" s="116">
        <v>34</v>
      </c>
      <c r="B406" s="181" t="s">
        <v>2350</v>
      </c>
      <c r="C406" s="181" t="s">
        <v>278</v>
      </c>
      <c r="D406" s="116" t="s">
        <v>59</v>
      </c>
      <c r="E406" s="116" t="s">
        <v>51</v>
      </c>
      <c r="F406" s="82">
        <v>22.5</v>
      </c>
      <c r="G406" s="64"/>
      <c r="H406" s="64"/>
      <c r="I406" s="662"/>
    </row>
    <row r="407" spans="1:9" ht="15.75" x14ac:dyDescent="0.25">
      <c r="A407" s="116">
        <v>35</v>
      </c>
      <c r="B407" s="181" t="s">
        <v>2351</v>
      </c>
      <c r="C407" s="181" t="s">
        <v>278</v>
      </c>
      <c r="D407" s="116" t="s">
        <v>59</v>
      </c>
      <c r="E407" s="116" t="s">
        <v>51</v>
      </c>
      <c r="F407" s="82">
        <v>20</v>
      </c>
      <c r="G407" s="64"/>
      <c r="H407" s="64"/>
      <c r="I407" s="662"/>
    </row>
    <row r="408" spans="1:9" ht="15.75" x14ac:dyDescent="0.25">
      <c r="A408" s="973">
        <v>36</v>
      </c>
      <c r="B408" s="181" t="s">
        <v>2352</v>
      </c>
      <c r="C408" s="181" t="s">
        <v>279</v>
      </c>
      <c r="D408" s="116" t="s">
        <v>59</v>
      </c>
      <c r="E408" s="116" t="s">
        <v>51</v>
      </c>
      <c r="F408" s="82">
        <v>35</v>
      </c>
      <c r="G408" s="64"/>
      <c r="H408" s="64"/>
      <c r="I408" s="662"/>
    </row>
    <row r="409" spans="1:9" ht="15.75" x14ac:dyDescent="0.25">
      <c r="A409" s="973">
        <v>37</v>
      </c>
      <c r="B409" s="181" t="s">
        <v>2353</v>
      </c>
      <c r="C409" s="181" t="s">
        <v>279</v>
      </c>
      <c r="D409" s="116" t="s">
        <v>59</v>
      </c>
      <c r="E409" s="116" t="s">
        <v>51</v>
      </c>
      <c r="F409" s="82">
        <v>25.5</v>
      </c>
      <c r="G409" s="64"/>
      <c r="H409" s="64"/>
      <c r="I409" s="662"/>
    </row>
    <row r="410" spans="1:9" ht="15.75" x14ac:dyDescent="0.25">
      <c r="A410" s="973">
        <v>38</v>
      </c>
      <c r="B410" s="181" t="s">
        <v>2354</v>
      </c>
      <c r="C410" s="181" t="s">
        <v>279</v>
      </c>
      <c r="D410" s="116" t="s">
        <v>59</v>
      </c>
      <c r="E410" s="116" t="s">
        <v>51</v>
      </c>
      <c r="F410" s="82">
        <v>10</v>
      </c>
      <c r="G410" s="64"/>
      <c r="H410" s="64"/>
      <c r="I410" s="662"/>
    </row>
    <row r="411" spans="1:9" ht="15.75" x14ac:dyDescent="0.25">
      <c r="A411" s="973">
        <v>39</v>
      </c>
      <c r="B411" s="181" t="s">
        <v>2355</v>
      </c>
      <c r="C411" s="181" t="s">
        <v>279</v>
      </c>
      <c r="D411" s="116" t="s">
        <v>59</v>
      </c>
      <c r="E411" s="116" t="s">
        <v>114</v>
      </c>
      <c r="F411" s="82">
        <v>19.5</v>
      </c>
      <c r="G411" s="64"/>
      <c r="H411" s="64"/>
      <c r="I411" s="662"/>
    </row>
    <row r="412" spans="1:9" ht="15.75" x14ac:dyDescent="0.25">
      <c r="A412" s="973">
        <v>40</v>
      </c>
      <c r="B412" s="181" t="s">
        <v>2356</v>
      </c>
      <c r="C412" s="181" t="s">
        <v>280</v>
      </c>
      <c r="D412" s="116" t="s">
        <v>59</v>
      </c>
      <c r="E412" s="116" t="s">
        <v>51</v>
      </c>
      <c r="F412" s="82">
        <v>48.5</v>
      </c>
      <c r="G412" s="64"/>
      <c r="H412" s="64"/>
      <c r="I412" s="662"/>
    </row>
    <row r="413" spans="1:9" ht="15.75" x14ac:dyDescent="0.25">
      <c r="A413" s="15"/>
      <c r="B413" s="16" t="s">
        <v>282</v>
      </c>
      <c r="C413" s="181"/>
      <c r="D413" s="116"/>
      <c r="E413" s="116"/>
      <c r="F413" s="84"/>
      <c r="G413" s="64"/>
      <c r="H413" s="64"/>
      <c r="I413" s="662"/>
    </row>
    <row r="414" spans="1:9" ht="15.75" x14ac:dyDescent="0.25">
      <c r="A414" s="116">
        <v>41</v>
      </c>
      <c r="B414" s="181" t="s">
        <v>2357</v>
      </c>
      <c r="C414" s="181" t="s">
        <v>278</v>
      </c>
      <c r="D414" s="116" t="s">
        <v>852</v>
      </c>
      <c r="E414" s="116" t="s">
        <v>51</v>
      </c>
      <c r="F414" s="82">
        <v>2.5</v>
      </c>
      <c r="G414" s="64"/>
      <c r="H414" s="64"/>
      <c r="I414" s="662"/>
    </row>
    <row r="415" spans="1:9" ht="15.75" x14ac:dyDescent="0.25">
      <c r="A415" s="116">
        <v>42</v>
      </c>
      <c r="B415" s="181" t="s">
        <v>2358</v>
      </c>
      <c r="C415" s="181" t="s">
        <v>278</v>
      </c>
      <c r="D415" s="116" t="s">
        <v>852</v>
      </c>
      <c r="E415" s="116" t="s">
        <v>51</v>
      </c>
      <c r="F415" s="82">
        <v>10</v>
      </c>
      <c r="G415" s="64"/>
      <c r="H415" s="64"/>
      <c r="I415" s="662"/>
    </row>
    <row r="416" spans="1:9" ht="15.75" x14ac:dyDescent="0.25">
      <c r="A416" s="973">
        <v>43</v>
      </c>
      <c r="B416" s="181" t="s">
        <v>2359</v>
      </c>
      <c r="C416" s="181" t="s">
        <v>280</v>
      </c>
      <c r="D416" s="116" t="s">
        <v>852</v>
      </c>
      <c r="E416" s="116" t="s">
        <v>51</v>
      </c>
      <c r="F416" s="82">
        <v>15</v>
      </c>
      <c r="G416" s="64"/>
      <c r="H416" s="64"/>
      <c r="I416" s="662"/>
    </row>
    <row r="417" spans="1:9" ht="15.75" x14ac:dyDescent="0.25">
      <c r="A417" s="973">
        <v>44</v>
      </c>
      <c r="B417" s="181" t="s">
        <v>2360</v>
      </c>
      <c r="C417" s="181" t="s">
        <v>280</v>
      </c>
      <c r="D417" s="116" t="s">
        <v>852</v>
      </c>
      <c r="E417" s="116" t="s">
        <v>51</v>
      </c>
      <c r="F417" s="82">
        <v>10</v>
      </c>
      <c r="G417" s="64"/>
      <c r="H417" s="64"/>
      <c r="I417" s="662"/>
    </row>
    <row r="418" spans="1:9" ht="15.75" x14ac:dyDescent="0.25">
      <c r="A418" s="973">
        <v>45</v>
      </c>
      <c r="B418" s="181" t="s">
        <v>2361</v>
      </c>
      <c r="C418" s="181" t="s">
        <v>280</v>
      </c>
      <c r="D418" s="116" t="s">
        <v>852</v>
      </c>
      <c r="E418" s="116" t="s">
        <v>51</v>
      </c>
      <c r="F418" s="82">
        <v>10</v>
      </c>
      <c r="G418" s="64"/>
      <c r="H418" s="64"/>
      <c r="I418" s="662"/>
    </row>
    <row r="419" spans="1:9" ht="15.75" x14ac:dyDescent="0.25">
      <c r="A419" s="973">
        <v>46</v>
      </c>
      <c r="B419" s="181" t="s">
        <v>2362</v>
      </c>
      <c r="C419" s="181" t="s">
        <v>281</v>
      </c>
      <c r="D419" s="116" t="s">
        <v>852</v>
      </c>
      <c r="E419" s="116" t="s">
        <v>51</v>
      </c>
      <c r="F419" s="82">
        <v>90</v>
      </c>
      <c r="G419" s="64"/>
      <c r="H419" s="64"/>
      <c r="I419" s="662"/>
    </row>
    <row r="420" spans="1:9" ht="15.75" x14ac:dyDescent="0.25">
      <c r="A420" s="973">
        <v>47</v>
      </c>
      <c r="B420" s="181" t="s">
        <v>2363</v>
      </c>
      <c r="C420" s="181" t="s">
        <v>281</v>
      </c>
      <c r="D420" s="116" t="s">
        <v>852</v>
      </c>
      <c r="E420" s="116" t="s">
        <v>51</v>
      </c>
      <c r="F420" s="82">
        <v>50</v>
      </c>
      <c r="G420" s="64"/>
      <c r="H420" s="64"/>
      <c r="I420" s="662"/>
    </row>
    <row r="421" spans="1:9" ht="15.75" x14ac:dyDescent="0.25">
      <c r="A421" s="973">
        <v>48</v>
      </c>
      <c r="B421" s="181" t="s">
        <v>2364</v>
      </c>
      <c r="C421" s="181" t="s">
        <v>281</v>
      </c>
      <c r="D421" s="116" t="s">
        <v>852</v>
      </c>
      <c r="E421" s="116" t="s">
        <v>51</v>
      </c>
      <c r="F421" s="82">
        <v>30</v>
      </c>
      <c r="G421" s="64"/>
      <c r="H421" s="64"/>
      <c r="I421" s="662"/>
    </row>
    <row r="422" spans="1:9" ht="15.75" x14ac:dyDescent="0.25">
      <c r="A422" s="973">
        <v>49</v>
      </c>
      <c r="B422" s="181" t="s">
        <v>2365</v>
      </c>
      <c r="C422" s="181" t="s">
        <v>281</v>
      </c>
      <c r="D422" s="116" t="s">
        <v>852</v>
      </c>
      <c r="E422" s="116" t="s">
        <v>51</v>
      </c>
      <c r="F422" s="82">
        <v>30</v>
      </c>
      <c r="G422" s="64"/>
      <c r="H422" s="64"/>
      <c r="I422" s="662"/>
    </row>
    <row r="423" spans="1:9" ht="15.75" x14ac:dyDescent="0.25">
      <c r="A423" s="973">
        <v>50</v>
      </c>
      <c r="B423" s="181" t="s">
        <v>2366</v>
      </c>
      <c r="C423" s="181" t="s">
        <v>281</v>
      </c>
      <c r="D423" s="116" t="s">
        <v>852</v>
      </c>
      <c r="E423" s="116" t="s">
        <v>51</v>
      </c>
      <c r="F423" s="82">
        <v>20</v>
      </c>
      <c r="G423" s="64"/>
      <c r="H423" s="64"/>
      <c r="I423" s="662"/>
    </row>
    <row r="424" spans="1:9" ht="15.75" x14ac:dyDescent="0.25">
      <c r="A424" s="973">
        <v>51</v>
      </c>
      <c r="B424" s="181" t="s">
        <v>2367</v>
      </c>
      <c r="C424" s="181" t="s">
        <v>281</v>
      </c>
      <c r="D424" s="116" t="s">
        <v>852</v>
      </c>
      <c r="E424" s="116" t="s">
        <v>51</v>
      </c>
      <c r="F424" s="82">
        <v>40</v>
      </c>
      <c r="G424" s="64"/>
      <c r="H424" s="64"/>
      <c r="I424" s="662"/>
    </row>
    <row r="425" spans="1:9" ht="15.75" x14ac:dyDescent="0.25">
      <c r="A425" s="973">
        <v>52</v>
      </c>
      <c r="B425" s="181" t="s">
        <v>2368</v>
      </c>
      <c r="C425" s="181" t="s">
        <v>281</v>
      </c>
      <c r="D425" s="116" t="s">
        <v>852</v>
      </c>
      <c r="E425" s="116" t="s">
        <v>51</v>
      </c>
      <c r="F425" s="82">
        <v>37</v>
      </c>
      <c r="G425" s="64"/>
      <c r="H425" s="64"/>
      <c r="I425" s="662"/>
    </row>
    <row r="426" spans="1:9" ht="15.75" x14ac:dyDescent="0.25">
      <c r="A426" s="973">
        <v>53</v>
      </c>
      <c r="B426" s="181" t="s">
        <v>2369</v>
      </c>
      <c r="C426" s="181" t="s">
        <v>281</v>
      </c>
      <c r="D426" s="116" t="s">
        <v>852</v>
      </c>
      <c r="E426" s="116" t="s">
        <v>51</v>
      </c>
      <c r="F426" s="82">
        <v>18</v>
      </c>
      <c r="G426" s="64"/>
      <c r="H426" s="64"/>
      <c r="I426" s="662"/>
    </row>
    <row r="427" spans="1:9" ht="15.75" x14ac:dyDescent="0.25">
      <c r="A427" s="973">
        <v>54</v>
      </c>
      <c r="B427" s="181" t="s">
        <v>2370</v>
      </c>
      <c r="C427" s="181" t="s">
        <v>280</v>
      </c>
      <c r="D427" s="116" t="s">
        <v>852</v>
      </c>
      <c r="E427" s="116" t="s">
        <v>51</v>
      </c>
      <c r="F427" s="82">
        <v>20</v>
      </c>
      <c r="G427" s="64"/>
      <c r="H427" s="64"/>
      <c r="I427" s="662"/>
    </row>
    <row r="428" spans="1:9" ht="15.75" x14ac:dyDescent="0.25">
      <c r="A428" s="973">
        <v>55</v>
      </c>
      <c r="B428" s="181" t="s">
        <v>2371</v>
      </c>
      <c r="C428" s="181" t="s">
        <v>281</v>
      </c>
      <c r="D428" s="116" t="s">
        <v>852</v>
      </c>
      <c r="E428" s="116" t="s">
        <v>51</v>
      </c>
      <c r="F428" s="82">
        <v>15</v>
      </c>
      <c r="G428" s="64"/>
      <c r="H428" s="64"/>
      <c r="I428" s="662"/>
    </row>
    <row r="429" spans="1:9" ht="15.75" x14ac:dyDescent="0.25">
      <c r="A429" s="973">
        <v>56</v>
      </c>
      <c r="B429" s="181" t="s">
        <v>2372</v>
      </c>
      <c r="C429" s="181" t="s">
        <v>279</v>
      </c>
      <c r="D429" s="116" t="s">
        <v>852</v>
      </c>
      <c r="E429" s="116" t="s">
        <v>51</v>
      </c>
      <c r="F429" s="82">
        <v>21.5</v>
      </c>
      <c r="G429" s="64"/>
      <c r="H429" s="64"/>
      <c r="I429" s="662"/>
    </row>
    <row r="430" spans="1:9" ht="15.75" x14ac:dyDescent="0.25">
      <c r="A430" s="973">
        <v>57</v>
      </c>
      <c r="B430" s="181" t="s">
        <v>2373</v>
      </c>
      <c r="C430" s="181" t="s">
        <v>283</v>
      </c>
      <c r="D430" s="116" t="s">
        <v>852</v>
      </c>
      <c r="E430" s="116" t="s">
        <v>51</v>
      </c>
      <c r="F430" s="82">
        <v>30</v>
      </c>
      <c r="G430" s="64"/>
      <c r="H430" s="64"/>
      <c r="I430" s="662"/>
    </row>
    <row r="431" spans="1:9" ht="15.75" x14ac:dyDescent="0.25">
      <c r="A431" s="973">
        <v>58</v>
      </c>
      <c r="B431" s="181" t="s">
        <v>6553</v>
      </c>
      <c r="C431" s="181" t="s">
        <v>283</v>
      </c>
      <c r="D431" s="116" t="s">
        <v>852</v>
      </c>
      <c r="E431" s="116" t="s">
        <v>51</v>
      </c>
      <c r="F431" s="82">
        <v>50</v>
      </c>
      <c r="G431" s="64"/>
      <c r="H431" s="64"/>
      <c r="I431" s="662"/>
    </row>
    <row r="432" spans="1:9" ht="15.75" x14ac:dyDescent="0.25">
      <c r="A432" s="973">
        <v>59</v>
      </c>
      <c r="B432" s="181" t="s">
        <v>2374</v>
      </c>
      <c r="C432" s="181" t="s">
        <v>283</v>
      </c>
      <c r="D432" s="116" t="s">
        <v>852</v>
      </c>
      <c r="E432" s="116" t="s">
        <v>51</v>
      </c>
      <c r="F432" s="82">
        <v>15</v>
      </c>
      <c r="G432" s="64"/>
      <c r="H432" s="64"/>
      <c r="I432" s="662"/>
    </row>
    <row r="433" spans="1:9" ht="15.75" x14ac:dyDescent="0.25">
      <c r="A433" s="973">
        <v>60</v>
      </c>
      <c r="B433" s="181" t="s">
        <v>2375</v>
      </c>
      <c r="C433" s="181" t="s">
        <v>283</v>
      </c>
      <c r="D433" s="116" t="s">
        <v>852</v>
      </c>
      <c r="E433" s="116" t="s">
        <v>51</v>
      </c>
      <c r="F433" s="82">
        <v>50</v>
      </c>
      <c r="G433" s="64"/>
      <c r="H433" s="64"/>
      <c r="I433" s="662"/>
    </row>
    <row r="434" spans="1:9" ht="15.75" x14ac:dyDescent="0.25">
      <c r="A434" s="15" t="s">
        <v>114</v>
      </c>
      <c r="B434" s="16" t="s">
        <v>887</v>
      </c>
      <c r="C434" s="181"/>
      <c r="D434" s="116"/>
      <c r="E434" s="116"/>
      <c r="F434" s="84"/>
      <c r="G434" s="64"/>
      <c r="H434" s="64"/>
      <c r="I434" s="662"/>
    </row>
    <row r="435" spans="1:9" ht="15.75" x14ac:dyDescent="0.25">
      <c r="A435" s="116">
        <v>61</v>
      </c>
      <c r="B435" s="181" t="s">
        <v>2376</v>
      </c>
      <c r="C435" s="183" t="s">
        <v>183</v>
      </c>
      <c r="D435" s="116" t="s">
        <v>59</v>
      </c>
      <c r="E435" s="116" t="s">
        <v>51</v>
      </c>
      <c r="F435" s="88">
        <v>17</v>
      </c>
      <c r="G435" s="64"/>
      <c r="H435" s="64"/>
      <c r="I435" s="662"/>
    </row>
    <row r="436" spans="1:9" ht="15.75" x14ac:dyDescent="0.25">
      <c r="A436" s="116">
        <v>62</v>
      </c>
      <c r="B436" s="181" t="s">
        <v>2377</v>
      </c>
      <c r="C436" s="183" t="s">
        <v>183</v>
      </c>
      <c r="D436" s="116" t="s">
        <v>59</v>
      </c>
      <c r="E436" s="116" t="s">
        <v>51</v>
      </c>
      <c r="F436" s="88">
        <v>10</v>
      </c>
      <c r="G436" s="64"/>
      <c r="H436" s="64"/>
      <c r="I436" s="662"/>
    </row>
    <row r="437" spans="1:9" ht="15.75" x14ac:dyDescent="0.25">
      <c r="A437" s="973">
        <v>63</v>
      </c>
      <c r="B437" s="181" t="s">
        <v>2378</v>
      </c>
      <c r="C437" s="183" t="s">
        <v>284</v>
      </c>
      <c r="D437" s="116" t="s">
        <v>59</v>
      </c>
      <c r="E437" s="116" t="s">
        <v>51</v>
      </c>
      <c r="F437" s="88">
        <v>31</v>
      </c>
      <c r="G437" s="64"/>
      <c r="H437" s="64"/>
      <c r="I437" s="662"/>
    </row>
    <row r="438" spans="1:9" ht="15.75" x14ac:dyDescent="0.25">
      <c r="A438" s="973">
        <v>64</v>
      </c>
      <c r="B438" s="181" t="s">
        <v>2379</v>
      </c>
      <c r="C438" s="183" t="s">
        <v>183</v>
      </c>
      <c r="D438" s="116" t="s">
        <v>59</v>
      </c>
      <c r="E438" s="116" t="s">
        <v>51</v>
      </c>
      <c r="F438" s="88">
        <v>5</v>
      </c>
      <c r="G438" s="64"/>
      <c r="H438" s="64"/>
      <c r="I438" s="662"/>
    </row>
    <row r="439" spans="1:9" ht="15.75" x14ac:dyDescent="0.25">
      <c r="A439" s="973">
        <v>65</v>
      </c>
      <c r="B439" s="181" t="s">
        <v>2380</v>
      </c>
      <c r="C439" s="183" t="s">
        <v>285</v>
      </c>
      <c r="D439" s="116" t="s">
        <v>59</v>
      </c>
      <c r="E439" s="116" t="s">
        <v>51</v>
      </c>
      <c r="F439" s="88">
        <v>11.5</v>
      </c>
      <c r="G439" s="64"/>
      <c r="H439" s="64"/>
      <c r="I439" s="662"/>
    </row>
    <row r="440" spans="1:9" ht="15.75" x14ac:dyDescent="0.25">
      <c r="A440" s="973">
        <v>66</v>
      </c>
      <c r="B440" s="181" t="s">
        <v>2381</v>
      </c>
      <c r="C440" s="183" t="s">
        <v>285</v>
      </c>
      <c r="D440" s="116" t="s">
        <v>59</v>
      </c>
      <c r="E440" s="116" t="s">
        <v>51</v>
      </c>
      <c r="F440" s="88">
        <v>6</v>
      </c>
      <c r="G440" s="64"/>
      <c r="H440" s="64"/>
      <c r="I440" s="662"/>
    </row>
    <row r="441" spans="1:9" ht="15.75" x14ac:dyDescent="0.25">
      <c r="A441" s="973">
        <v>67</v>
      </c>
      <c r="B441" s="181" t="s">
        <v>2382</v>
      </c>
      <c r="C441" s="183" t="s">
        <v>285</v>
      </c>
      <c r="D441" s="116" t="s">
        <v>59</v>
      </c>
      <c r="E441" s="116" t="s">
        <v>51</v>
      </c>
      <c r="F441" s="88">
        <v>13</v>
      </c>
      <c r="G441" s="64"/>
      <c r="H441" s="64"/>
      <c r="I441" s="662"/>
    </row>
    <row r="442" spans="1:9" ht="15.75" x14ac:dyDescent="0.25">
      <c r="A442" s="973">
        <v>68</v>
      </c>
      <c r="B442" s="181" t="s">
        <v>2383</v>
      </c>
      <c r="C442" s="183" t="s">
        <v>285</v>
      </c>
      <c r="D442" s="116" t="s">
        <v>59</v>
      </c>
      <c r="E442" s="116" t="s">
        <v>51</v>
      </c>
      <c r="F442" s="88">
        <v>3.5</v>
      </c>
      <c r="G442" s="64"/>
      <c r="H442" s="64"/>
      <c r="I442" s="662"/>
    </row>
    <row r="443" spans="1:9" ht="15.75" x14ac:dyDescent="0.25">
      <c r="A443" s="973">
        <v>69</v>
      </c>
      <c r="B443" s="181" t="s">
        <v>2384</v>
      </c>
      <c r="C443" s="183" t="s">
        <v>285</v>
      </c>
      <c r="D443" s="116" t="s">
        <v>59</v>
      </c>
      <c r="E443" s="116" t="s">
        <v>51</v>
      </c>
      <c r="F443" s="88">
        <v>31</v>
      </c>
      <c r="G443" s="64"/>
      <c r="H443" s="64"/>
      <c r="I443" s="662"/>
    </row>
    <row r="444" spans="1:9" ht="15.75" x14ac:dyDescent="0.25">
      <c r="A444" s="973">
        <v>70</v>
      </c>
      <c r="B444" s="181" t="s">
        <v>2385</v>
      </c>
      <c r="C444" s="183" t="s">
        <v>285</v>
      </c>
      <c r="D444" s="116" t="s">
        <v>59</v>
      </c>
      <c r="E444" s="116" t="s">
        <v>51</v>
      </c>
      <c r="F444" s="88">
        <v>11</v>
      </c>
      <c r="G444" s="64"/>
      <c r="H444" s="64"/>
      <c r="I444" s="662"/>
    </row>
    <row r="445" spans="1:9" ht="15.75" x14ac:dyDescent="0.25">
      <c r="A445" s="973">
        <v>71</v>
      </c>
      <c r="B445" s="181" t="s">
        <v>2386</v>
      </c>
      <c r="C445" s="183" t="s">
        <v>284</v>
      </c>
      <c r="D445" s="116" t="s">
        <v>59</v>
      </c>
      <c r="E445" s="116" t="s">
        <v>51</v>
      </c>
      <c r="F445" s="88">
        <v>25</v>
      </c>
      <c r="G445" s="64"/>
      <c r="H445" s="64"/>
      <c r="I445" s="662"/>
    </row>
    <row r="446" spans="1:9" ht="15.75" x14ac:dyDescent="0.25">
      <c r="A446" s="15" t="s">
        <v>94</v>
      </c>
      <c r="B446" s="16" t="s">
        <v>888</v>
      </c>
      <c r="C446" s="181"/>
      <c r="D446" s="116"/>
      <c r="E446" s="116"/>
      <c r="F446" s="84"/>
      <c r="G446" s="64"/>
      <c r="H446" s="64"/>
      <c r="I446" s="662"/>
    </row>
    <row r="447" spans="1:9" ht="15.75" x14ac:dyDescent="0.25">
      <c r="A447" s="116">
        <v>72</v>
      </c>
      <c r="B447" s="181" t="s">
        <v>2390</v>
      </c>
      <c r="C447" s="25" t="s">
        <v>286</v>
      </c>
      <c r="D447" s="116" t="s">
        <v>59</v>
      </c>
      <c r="E447" s="116" t="s">
        <v>51</v>
      </c>
      <c r="F447" s="82">
        <v>11.71</v>
      </c>
      <c r="G447" s="64"/>
      <c r="H447" s="64"/>
      <c r="I447" s="662"/>
    </row>
    <row r="448" spans="1:9" ht="15.75" x14ac:dyDescent="0.25">
      <c r="A448" s="116">
        <v>73</v>
      </c>
      <c r="B448" s="181" t="s">
        <v>2391</v>
      </c>
      <c r="C448" s="25" t="s">
        <v>286</v>
      </c>
      <c r="D448" s="116" t="s">
        <v>59</v>
      </c>
      <c r="E448" s="116" t="s">
        <v>51</v>
      </c>
      <c r="F448" s="82">
        <v>31.5</v>
      </c>
      <c r="G448" s="64"/>
      <c r="H448" s="64"/>
      <c r="I448" s="662"/>
    </row>
    <row r="449" spans="1:9" ht="15.75" x14ac:dyDescent="0.25">
      <c r="A449" s="973">
        <v>74</v>
      </c>
      <c r="B449" s="181" t="s">
        <v>2392</v>
      </c>
      <c r="C449" s="25" t="s">
        <v>286</v>
      </c>
      <c r="D449" s="116" t="s">
        <v>59</v>
      </c>
      <c r="E449" s="116" t="s">
        <v>51</v>
      </c>
      <c r="F449" s="82">
        <v>41.96</v>
      </c>
      <c r="G449" s="64"/>
      <c r="H449" s="64"/>
      <c r="I449" s="662"/>
    </row>
    <row r="450" spans="1:9" ht="15.75" x14ac:dyDescent="0.25">
      <c r="A450" s="973">
        <v>75</v>
      </c>
      <c r="B450" s="181" t="s">
        <v>2393</v>
      </c>
      <c r="C450" s="25" t="s">
        <v>287</v>
      </c>
      <c r="D450" s="116" t="s">
        <v>59</v>
      </c>
      <c r="E450" s="116" t="s">
        <v>51</v>
      </c>
      <c r="F450" s="82">
        <v>6.5</v>
      </c>
      <c r="G450" s="64"/>
      <c r="H450" s="64"/>
      <c r="I450" s="662"/>
    </row>
    <row r="451" spans="1:9" ht="15.75" x14ac:dyDescent="0.25">
      <c r="A451" s="973">
        <v>76</v>
      </c>
      <c r="B451" s="181" t="s">
        <v>2394</v>
      </c>
      <c r="C451" s="25" t="s">
        <v>288</v>
      </c>
      <c r="D451" s="116" t="s">
        <v>59</v>
      </c>
      <c r="E451" s="116" t="s">
        <v>51</v>
      </c>
      <c r="F451" s="82">
        <v>48.26</v>
      </c>
      <c r="G451" s="64"/>
      <c r="H451" s="64"/>
      <c r="I451" s="662"/>
    </row>
    <row r="452" spans="1:9" ht="15.75" x14ac:dyDescent="0.25">
      <c r="A452" s="973">
        <v>77</v>
      </c>
      <c r="B452" s="181" t="s">
        <v>2395</v>
      </c>
      <c r="C452" s="25" t="s">
        <v>288</v>
      </c>
      <c r="D452" s="116" t="s">
        <v>59</v>
      </c>
      <c r="E452" s="116" t="s">
        <v>51</v>
      </c>
      <c r="F452" s="82">
        <v>4.8499999999999996</v>
      </c>
      <c r="G452" s="64"/>
      <c r="H452" s="64"/>
      <c r="I452" s="662"/>
    </row>
    <row r="453" spans="1:9" ht="15.75" x14ac:dyDescent="0.25">
      <c r="A453" s="973">
        <v>78</v>
      </c>
      <c r="B453" s="181" t="s">
        <v>2396</v>
      </c>
      <c r="C453" s="25" t="s">
        <v>288</v>
      </c>
      <c r="D453" s="116" t="s">
        <v>59</v>
      </c>
      <c r="E453" s="116" t="s">
        <v>51</v>
      </c>
      <c r="F453" s="82">
        <v>8.48</v>
      </c>
      <c r="G453" s="64"/>
      <c r="H453" s="64"/>
      <c r="I453" s="662"/>
    </row>
    <row r="454" spans="1:9" ht="15.75" x14ac:dyDescent="0.25">
      <c r="A454" s="973">
        <v>79</v>
      </c>
      <c r="B454" s="181" t="s">
        <v>2397</v>
      </c>
      <c r="C454" s="25" t="s">
        <v>288</v>
      </c>
      <c r="D454" s="116" t="s">
        <v>59</v>
      </c>
      <c r="E454" s="116" t="s">
        <v>51</v>
      </c>
      <c r="F454" s="82">
        <v>31.66</v>
      </c>
      <c r="G454" s="64"/>
      <c r="H454" s="64"/>
      <c r="I454" s="662"/>
    </row>
    <row r="455" spans="1:9" ht="15.75" x14ac:dyDescent="0.25">
      <c r="A455" s="973">
        <v>80</v>
      </c>
      <c r="B455" s="181" t="s">
        <v>2398</v>
      </c>
      <c r="C455" s="25" t="s">
        <v>289</v>
      </c>
      <c r="D455" s="116" t="s">
        <v>59</v>
      </c>
      <c r="E455" s="116" t="s">
        <v>51</v>
      </c>
      <c r="F455" s="82">
        <v>6.3</v>
      </c>
      <c r="G455" s="64"/>
      <c r="H455" s="64"/>
      <c r="I455" s="662"/>
    </row>
    <row r="456" spans="1:9" s="69" customFormat="1" ht="15.75" x14ac:dyDescent="0.2">
      <c r="A456" s="15" t="s">
        <v>203</v>
      </c>
      <c r="B456" s="16" t="s">
        <v>889</v>
      </c>
      <c r="C456" s="16"/>
      <c r="D456" s="15"/>
      <c r="E456" s="15"/>
      <c r="F456" s="84"/>
      <c r="G456" s="66"/>
      <c r="H456" s="66"/>
      <c r="I456" s="665"/>
    </row>
    <row r="457" spans="1:9" ht="15.75" x14ac:dyDescent="0.25">
      <c r="A457" s="116">
        <v>81</v>
      </c>
      <c r="B457" s="181" t="s">
        <v>2399</v>
      </c>
      <c r="C457" s="181" t="s">
        <v>290</v>
      </c>
      <c r="D457" s="116" t="s">
        <v>59</v>
      </c>
      <c r="E457" s="116" t="s">
        <v>51</v>
      </c>
      <c r="F457" s="82">
        <v>26.55</v>
      </c>
      <c r="G457" s="64"/>
      <c r="H457" s="64"/>
      <c r="I457" s="662"/>
    </row>
    <row r="458" spans="1:9" ht="15.75" x14ac:dyDescent="0.25">
      <c r="A458" s="116">
        <v>82</v>
      </c>
      <c r="B458" s="181" t="s">
        <v>2400</v>
      </c>
      <c r="C458" s="181" t="s">
        <v>290</v>
      </c>
      <c r="D458" s="116" t="s">
        <v>59</v>
      </c>
      <c r="E458" s="116" t="s">
        <v>51</v>
      </c>
      <c r="F458" s="82">
        <v>2.85</v>
      </c>
      <c r="G458" s="64"/>
      <c r="H458" s="64"/>
      <c r="I458" s="662"/>
    </row>
    <row r="459" spans="1:9" ht="15.75" x14ac:dyDescent="0.25">
      <c r="A459" s="973">
        <v>83</v>
      </c>
      <c r="B459" s="181" t="s">
        <v>2401</v>
      </c>
      <c r="C459" s="181" t="s">
        <v>290</v>
      </c>
      <c r="D459" s="116" t="s">
        <v>59</v>
      </c>
      <c r="E459" s="116" t="s">
        <v>51</v>
      </c>
      <c r="F459" s="82">
        <v>28.88</v>
      </c>
      <c r="G459" s="64"/>
      <c r="H459" s="64"/>
      <c r="I459" s="662"/>
    </row>
    <row r="460" spans="1:9" ht="15.75" x14ac:dyDescent="0.25">
      <c r="A460" s="973">
        <v>84</v>
      </c>
      <c r="B460" s="181" t="s">
        <v>2402</v>
      </c>
      <c r="C460" s="181" t="s">
        <v>290</v>
      </c>
      <c r="D460" s="116" t="s">
        <v>59</v>
      </c>
      <c r="E460" s="116" t="s">
        <v>51</v>
      </c>
      <c r="F460" s="82">
        <v>6.63</v>
      </c>
      <c r="G460" s="64"/>
      <c r="H460" s="64"/>
      <c r="I460" s="662"/>
    </row>
    <row r="461" spans="1:9" ht="15.75" x14ac:dyDescent="0.25">
      <c r="A461" s="973">
        <v>85</v>
      </c>
      <c r="B461" s="181" t="s">
        <v>2403</v>
      </c>
      <c r="C461" s="181" t="s">
        <v>291</v>
      </c>
      <c r="D461" s="116" t="s">
        <v>59</v>
      </c>
      <c r="E461" s="116" t="s">
        <v>51</v>
      </c>
      <c r="F461" s="82">
        <v>14</v>
      </c>
      <c r="G461" s="64"/>
      <c r="H461" s="64"/>
      <c r="I461" s="662"/>
    </row>
    <row r="462" spans="1:9" ht="15.75" x14ac:dyDescent="0.25">
      <c r="A462" s="973">
        <v>86</v>
      </c>
      <c r="B462" s="181" t="s">
        <v>2404</v>
      </c>
      <c r="C462" s="181" t="s">
        <v>291</v>
      </c>
      <c r="D462" s="116" t="s">
        <v>59</v>
      </c>
      <c r="E462" s="116" t="s">
        <v>51</v>
      </c>
      <c r="F462" s="82">
        <v>14.53</v>
      </c>
      <c r="G462" s="64"/>
      <c r="H462" s="64"/>
      <c r="I462" s="662"/>
    </row>
    <row r="463" spans="1:9" ht="15.75" x14ac:dyDescent="0.25">
      <c r="A463" s="973">
        <v>87</v>
      </c>
      <c r="B463" s="181" t="s">
        <v>2405</v>
      </c>
      <c r="C463" s="181" t="s">
        <v>291</v>
      </c>
      <c r="D463" s="116" t="s">
        <v>59</v>
      </c>
      <c r="E463" s="116" t="s">
        <v>51</v>
      </c>
      <c r="F463" s="82">
        <v>10.38</v>
      </c>
      <c r="G463" s="64"/>
      <c r="H463" s="64"/>
      <c r="I463" s="662"/>
    </row>
    <row r="464" spans="1:9" ht="15.75" x14ac:dyDescent="0.25">
      <c r="A464" s="973">
        <v>88</v>
      </c>
      <c r="B464" s="181" t="s">
        <v>2406</v>
      </c>
      <c r="C464" s="181" t="s">
        <v>291</v>
      </c>
      <c r="D464" s="116" t="s">
        <v>59</v>
      </c>
      <c r="E464" s="116" t="s">
        <v>51</v>
      </c>
      <c r="F464" s="82">
        <v>15.93</v>
      </c>
      <c r="G464" s="64"/>
      <c r="H464" s="64"/>
      <c r="I464" s="662"/>
    </row>
    <row r="465" spans="1:9" ht="15.75" x14ac:dyDescent="0.25">
      <c r="A465" s="973">
        <v>89</v>
      </c>
      <c r="B465" s="181" t="s">
        <v>2407</v>
      </c>
      <c r="C465" s="181" t="s">
        <v>291</v>
      </c>
      <c r="D465" s="116" t="s">
        <v>59</v>
      </c>
      <c r="E465" s="116" t="s">
        <v>51</v>
      </c>
      <c r="F465" s="82">
        <v>14.28</v>
      </c>
      <c r="G465" s="64"/>
      <c r="H465" s="64"/>
      <c r="I465" s="662"/>
    </row>
    <row r="466" spans="1:9" ht="15.75" x14ac:dyDescent="0.25">
      <c r="A466" s="973">
        <v>90</v>
      </c>
      <c r="B466" s="181" t="s">
        <v>2408</v>
      </c>
      <c r="C466" s="181" t="s">
        <v>291</v>
      </c>
      <c r="D466" s="116" t="s">
        <v>59</v>
      </c>
      <c r="E466" s="116" t="s">
        <v>51</v>
      </c>
      <c r="F466" s="82">
        <v>5.97</v>
      </c>
      <c r="G466" s="64"/>
      <c r="H466" s="64"/>
      <c r="I466" s="662"/>
    </row>
    <row r="467" spans="1:9" ht="15.75" x14ac:dyDescent="0.25">
      <c r="A467" s="973">
        <v>91</v>
      </c>
      <c r="B467" s="181" t="s">
        <v>2409</v>
      </c>
      <c r="C467" s="181" t="s">
        <v>291</v>
      </c>
      <c r="D467" s="116" t="s">
        <v>59</v>
      </c>
      <c r="E467" s="116" t="s">
        <v>51</v>
      </c>
      <c r="F467" s="82">
        <v>26.9</v>
      </c>
      <c r="G467" s="64"/>
      <c r="H467" s="64"/>
      <c r="I467" s="662"/>
    </row>
    <row r="468" spans="1:9" ht="15.75" x14ac:dyDescent="0.25">
      <c r="A468" s="973">
        <v>92</v>
      </c>
      <c r="B468" s="181" t="s">
        <v>2410</v>
      </c>
      <c r="C468" s="181" t="s">
        <v>292</v>
      </c>
      <c r="D468" s="116" t="s">
        <v>59</v>
      </c>
      <c r="E468" s="116" t="s">
        <v>51</v>
      </c>
      <c r="F468" s="82">
        <v>10.24</v>
      </c>
      <c r="G468" s="64"/>
      <c r="H468" s="64"/>
      <c r="I468" s="662"/>
    </row>
    <row r="469" spans="1:9" ht="15.75" x14ac:dyDescent="0.25">
      <c r="A469" s="973">
        <v>93</v>
      </c>
      <c r="B469" s="181" t="s">
        <v>2411</v>
      </c>
      <c r="C469" s="181" t="s">
        <v>292</v>
      </c>
      <c r="D469" s="116" t="s">
        <v>59</v>
      </c>
      <c r="E469" s="116" t="s">
        <v>51</v>
      </c>
      <c r="F469" s="82">
        <v>6.46</v>
      </c>
      <c r="G469" s="64"/>
      <c r="H469" s="64"/>
      <c r="I469" s="662"/>
    </row>
    <row r="470" spans="1:9" ht="15.75" x14ac:dyDescent="0.25">
      <c r="A470" s="973">
        <v>94</v>
      </c>
      <c r="B470" s="181" t="s">
        <v>2412</v>
      </c>
      <c r="C470" s="181" t="s">
        <v>292</v>
      </c>
      <c r="D470" s="116" t="s">
        <v>59</v>
      </c>
      <c r="E470" s="116" t="s">
        <v>51</v>
      </c>
      <c r="F470" s="82">
        <v>47.1</v>
      </c>
      <c r="G470" s="64"/>
      <c r="H470" s="64"/>
      <c r="I470" s="662"/>
    </row>
    <row r="471" spans="1:9" ht="15.75" x14ac:dyDescent="0.25">
      <c r="A471" s="15"/>
      <c r="B471" s="16" t="s">
        <v>282</v>
      </c>
      <c r="C471" s="181"/>
      <c r="D471" s="116"/>
      <c r="E471" s="116"/>
      <c r="F471" s="84"/>
      <c r="G471" s="64"/>
      <c r="H471" s="64"/>
      <c r="I471" s="662"/>
    </row>
    <row r="472" spans="1:9" ht="15.75" x14ac:dyDescent="0.25">
      <c r="A472" s="116">
        <v>95</v>
      </c>
      <c r="B472" s="181" t="s">
        <v>2409</v>
      </c>
      <c r="C472" s="181" t="s">
        <v>290</v>
      </c>
      <c r="D472" s="116" t="s">
        <v>852</v>
      </c>
      <c r="E472" s="116" t="s">
        <v>51</v>
      </c>
      <c r="F472" s="82">
        <v>18.09</v>
      </c>
      <c r="G472" s="64"/>
      <c r="H472" s="64"/>
      <c r="I472" s="662"/>
    </row>
    <row r="473" spans="1:9" ht="15.75" x14ac:dyDescent="0.25">
      <c r="A473" s="116">
        <v>96</v>
      </c>
      <c r="B473" s="181" t="s">
        <v>2415</v>
      </c>
      <c r="C473" s="181" t="s">
        <v>5364</v>
      </c>
      <c r="D473" s="116" t="s">
        <v>852</v>
      </c>
      <c r="E473" s="116" t="s">
        <v>51</v>
      </c>
      <c r="F473" s="82">
        <v>12.52</v>
      </c>
      <c r="G473" s="64"/>
      <c r="H473" s="64"/>
      <c r="I473" s="662"/>
    </row>
    <row r="474" spans="1:9" ht="15.75" x14ac:dyDescent="0.25">
      <c r="A474" s="15" t="s">
        <v>777</v>
      </c>
      <c r="B474" s="16" t="s">
        <v>903</v>
      </c>
      <c r="C474" s="16"/>
      <c r="D474" s="15"/>
      <c r="E474" s="15"/>
      <c r="F474" s="84"/>
      <c r="G474" s="64"/>
      <c r="H474" s="64"/>
      <c r="I474" s="662"/>
    </row>
    <row r="475" spans="1:9" ht="15.75" x14ac:dyDescent="0.25">
      <c r="A475" s="116">
        <v>97</v>
      </c>
      <c r="B475" s="57" t="s">
        <v>5146</v>
      </c>
      <c r="C475" s="57" t="s">
        <v>80</v>
      </c>
      <c r="D475" s="57"/>
      <c r="E475" s="56" t="s">
        <v>114</v>
      </c>
      <c r="F475" s="68">
        <v>11</v>
      </c>
      <c r="G475" s="111">
        <v>150</v>
      </c>
      <c r="H475" s="111"/>
      <c r="I475" s="112" t="s">
        <v>61</v>
      </c>
    </row>
    <row r="476" spans="1:9" ht="15.75" x14ac:dyDescent="0.25">
      <c r="A476" s="116">
        <v>98</v>
      </c>
      <c r="B476" s="57" t="s">
        <v>5147</v>
      </c>
      <c r="C476" s="57" t="s">
        <v>80</v>
      </c>
      <c r="D476" s="57"/>
      <c r="E476" s="56" t="s">
        <v>114</v>
      </c>
      <c r="F476" s="68">
        <v>18</v>
      </c>
      <c r="G476" s="111">
        <v>150</v>
      </c>
      <c r="H476" s="111"/>
      <c r="I476" s="112" t="s">
        <v>61</v>
      </c>
    </row>
    <row r="477" spans="1:9" ht="15.75" x14ac:dyDescent="0.25">
      <c r="A477" s="973">
        <v>99</v>
      </c>
      <c r="B477" s="57" t="s">
        <v>5148</v>
      </c>
      <c r="C477" s="57" t="s">
        <v>80</v>
      </c>
      <c r="D477" s="57"/>
      <c r="E477" s="56" t="s">
        <v>114</v>
      </c>
      <c r="F477" s="68">
        <v>17</v>
      </c>
      <c r="G477" s="111">
        <v>800</v>
      </c>
      <c r="H477" s="111"/>
      <c r="I477" s="112" t="s">
        <v>61</v>
      </c>
    </row>
    <row r="478" spans="1:9" ht="15.75" x14ac:dyDescent="0.25">
      <c r="A478" s="973">
        <v>100</v>
      </c>
      <c r="B478" s="57" t="s">
        <v>5149</v>
      </c>
      <c r="C478" s="57" t="s">
        <v>80</v>
      </c>
      <c r="D478" s="57"/>
      <c r="E478" s="56" t="s">
        <v>114</v>
      </c>
      <c r="F478" s="68">
        <v>11</v>
      </c>
      <c r="G478" s="111">
        <v>400</v>
      </c>
      <c r="H478" s="111">
        <v>400</v>
      </c>
      <c r="I478" s="112" t="s">
        <v>61</v>
      </c>
    </row>
    <row r="479" spans="1:9" ht="15.75" x14ac:dyDescent="0.25">
      <c r="A479" s="973">
        <v>101</v>
      </c>
      <c r="B479" s="57" t="s">
        <v>5150</v>
      </c>
      <c r="C479" s="57" t="s">
        <v>80</v>
      </c>
      <c r="D479" s="57"/>
      <c r="E479" s="56" t="s">
        <v>114</v>
      </c>
      <c r="F479" s="68">
        <v>8</v>
      </c>
      <c r="G479" s="111">
        <v>150</v>
      </c>
      <c r="H479" s="111">
        <v>150</v>
      </c>
      <c r="I479" s="112" t="s">
        <v>61</v>
      </c>
    </row>
    <row r="480" spans="1:9" ht="15.75" x14ac:dyDescent="0.25">
      <c r="A480" s="973">
        <v>102</v>
      </c>
      <c r="B480" s="57" t="s">
        <v>5151</v>
      </c>
      <c r="C480" s="57" t="s">
        <v>80</v>
      </c>
      <c r="D480" s="57"/>
      <c r="E480" s="56" t="s">
        <v>114</v>
      </c>
      <c r="F480" s="68">
        <v>4</v>
      </c>
      <c r="G480" s="111">
        <v>200</v>
      </c>
      <c r="H480" s="111"/>
      <c r="I480" s="112" t="s">
        <v>61</v>
      </c>
    </row>
    <row r="481" spans="1:9" ht="15.75" x14ac:dyDescent="0.25">
      <c r="A481" s="973">
        <v>103</v>
      </c>
      <c r="B481" s="57" t="s">
        <v>5152</v>
      </c>
      <c r="C481" s="57" t="s">
        <v>80</v>
      </c>
      <c r="D481" s="57"/>
      <c r="E481" s="56" t="s">
        <v>114</v>
      </c>
      <c r="F481" s="68">
        <v>24</v>
      </c>
      <c r="G481" s="111">
        <v>150</v>
      </c>
      <c r="H481" s="111"/>
      <c r="I481" s="112" t="s">
        <v>61</v>
      </c>
    </row>
    <row r="482" spans="1:9" ht="15.75" x14ac:dyDescent="0.25">
      <c r="A482" s="973">
        <v>104</v>
      </c>
      <c r="B482" s="57" t="s">
        <v>5153</v>
      </c>
      <c r="C482" s="57" t="s">
        <v>80</v>
      </c>
      <c r="D482" s="57"/>
      <c r="E482" s="56" t="s">
        <v>114</v>
      </c>
      <c r="F482" s="68">
        <v>20</v>
      </c>
      <c r="G482" s="111">
        <v>300</v>
      </c>
      <c r="H482" s="111"/>
      <c r="I482" s="112" t="s">
        <v>61</v>
      </c>
    </row>
    <row r="483" spans="1:9" ht="15.75" x14ac:dyDescent="0.25">
      <c r="A483" s="973">
        <v>105</v>
      </c>
      <c r="B483" s="57" t="s">
        <v>5154</v>
      </c>
      <c r="C483" s="57" t="s">
        <v>80</v>
      </c>
      <c r="D483" s="57"/>
      <c r="E483" s="56" t="s">
        <v>114</v>
      </c>
      <c r="F483" s="68">
        <v>8</v>
      </c>
      <c r="G483" s="111">
        <v>1000</v>
      </c>
      <c r="H483" s="111"/>
      <c r="I483" s="112" t="s">
        <v>61</v>
      </c>
    </row>
    <row r="484" spans="1:9" ht="15.75" x14ac:dyDescent="0.25">
      <c r="A484" s="973">
        <v>106</v>
      </c>
      <c r="B484" s="57" t="s">
        <v>5155</v>
      </c>
      <c r="C484" s="57" t="s">
        <v>80</v>
      </c>
      <c r="D484" s="57"/>
      <c r="E484" s="56" t="s">
        <v>114</v>
      </c>
      <c r="F484" s="68">
        <v>20</v>
      </c>
      <c r="G484" s="111">
        <v>1000</v>
      </c>
      <c r="H484" s="111">
        <v>1000</v>
      </c>
      <c r="I484" s="112" t="s">
        <v>61</v>
      </c>
    </row>
    <row r="485" spans="1:9" ht="15.75" x14ac:dyDescent="0.25">
      <c r="A485" s="973">
        <v>107</v>
      </c>
      <c r="B485" s="181" t="s">
        <v>2416</v>
      </c>
      <c r="C485" s="181" t="s">
        <v>79</v>
      </c>
      <c r="D485" s="116" t="s">
        <v>59</v>
      </c>
      <c r="E485" s="116" t="s">
        <v>51</v>
      </c>
      <c r="F485" s="82">
        <v>6.9</v>
      </c>
      <c r="G485" s="64"/>
      <c r="H485" s="64"/>
      <c r="I485" s="662"/>
    </row>
    <row r="486" spans="1:9" ht="15.75" x14ac:dyDescent="0.25">
      <c r="A486" s="973">
        <v>108</v>
      </c>
      <c r="B486" s="181" t="s">
        <v>2417</v>
      </c>
      <c r="C486" s="181" t="s">
        <v>79</v>
      </c>
      <c r="D486" s="116" t="s">
        <v>59</v>
      </c>
      <c r="E486" s="116" t="s">
        <v>51</v>
      </c>
      <c r="F486" s="82">
        <v>11.1</v>
      </c>
      <c r="G486" s="64"/>
      <c r="H486" s="64"/>
      <c r="I486" s="662"/>
    </row>
    <row r="487" spans="1:9" ht="15.75" x14ac:dyDescent="0.25">
      <c r="A487" s="973">
        <v>109</v>
      </c>
      <c r="B487" s="181" t="s">
        <v>2418</v>
      </c>
      <c r="C487" s="181" t="s">
        <v>79</v>
      </c>
      <c r="D487" s="116" t="s">
        <v>59</v>
      </c>
      <c r="E487" s="116" t="s">
        <v>51</v>
      </c>
      <c r="F487" s="82">
        <v>14.7</v>
      </c>
      <c r="G487" s="64"/>
      <c r="H487" s="64"/>
      <c r="I487" s="662"/>
    </row>
    <row r="488" spans="1:9" ht="15.75" x14ac:dyDescent="0.25">
      <c r="A488" s="973">
        <v>110</v>
      </c>
      <c r="B488" s="181" t="s">
        <v>2419</v>
      </c>
      <c r="C488" s="181" t="s">
        <v>83</v>
      </c>
      <c r="D488" s="116" t="s">
        <v>59</v>
      </c>
      <c r="E488" s="116" t="s">
        <v>51</v>
      </c>
      <c r="F488" s="82">
        <v>10.8</v>
      </c>
      <c r="G488" s="64"/>
      <c r="H488" s="64"/>
      <c r="I488" s="662"/>
    </row>
    <row r="489" spans="1:9" ht="15.75" x14ac:dyDescent="0.25">
      <c r="A489" s="973">
        <v>111</v>
      </c>
      <c r="B489" s="181" t="s">
        <v>2420</v>
      </c>
      <c r="C489" s="181" t="s">
        <v>83</v>
      </c>
      <c r="D489" s="116" t="s">
        <v>59</v>
      </c>
      <c r="E489" s="116" t="s">
        <v>51</v>
      </c>
      <c r="F489" s="82">
        <v>10</v>
      </c>
      <c r="G489" s="64"/>
      <c r="H489" s="64"/>
      <c r="I489" s="662"/>
    </row>
    <row r="490" spans="1:9" ht="15.75" x14ac:dyDescent="0.25">
      <c r="A490" s="973">
        <v>112</v>
      </c>
      <c r="B490" s="181" t="s">
        <v>2421</v>
      </c>
      <c r="C490" s="181" t="s">
        <v>83</v>
      </c>
      <c r="D490" s="116" t="s">
        <v>59</v>
      </c>
      <c r="E490" s="116" t="s">
        <v>51</v>
      </c>
      <c r="F490" s="82">
        <v>2.8</v>
      </c>
      <c r="G490" s="64"/>
      <c r="H490" s="64"/>
      <c r="I490" s="662"/>
    </row>
    <row r="491" spans="1:9" ht="15.75" x14ac:dyDescent="0.25">
      <c r="A491" s="973">
        <v>113</v>
      </c>
      <c r="B491" s="181" t="s">
        <v>1028</v>
      </c>
      <c r="C491" s="181" t="s">
        <v>83</v>
      </c>
      <c r="D491" s="116" t="s">
        <v>59</v>
      </c>
      <c r="E491" s="116" t="s">
        <v>51</v>
      </c>
      <c r="F491" s="82">
        <v>13.1</v>
      </c>
      <c r="G491" s="64"/>
      <c r="H491" s="64"/>
      <c r="I491" s="662"/>
    </row>
    <row r="492" spans="1:9" ht="15.75" x14ac:dyDescent="0.25">
      <c r="A492" s="973">
        <v>114</v>
      </c>
      <c r="B492" s="181" t="s">
        <v>2422</v>
      </c>
      <c r="C492" s="181" t="s">
        <v>83</v>
      </c>
      <c r="D492" s="116" t="s">
        <v>59</v>
      </c>
      <c r="E492" s="116" t="s">
        <v>51</v>
      </c>
      <c r="F492" s="82">
        <v>15.5</v>
      </c>
      <c r="G492" s="64"/>
      <c r="H492" s="64"/>
      <c r="I492" s="662"/>
    </row>
    <row r="493" spans="1:9" ht="15.75" x14ac:dyDescent="0.25">
      <c r="A493" s="973">
        <v>115</v>
      </c>
      <c r="B493" s="181" t="s">
        <v>2423</v>
      </c>
      <c r="C493" s="181" t="s">
        <v>83</v>
      </c>
      <c r="D493" s="116" t="s">
        <v>59</v>
      </c>
      <c r="E493" s="116" t="s">
        <v>51</v>
      </c>
      <c r="F493" s="82">
        <v>12.6</v>
      </c>
      <c r="G493" s="64"/>
      <c r="H493" s="64"/>
      <c r="I493" s="662"/>
    </row>
    <row r="494" spans="1:9" ht="15.75" x14ac:dyDescent="0.25">
      <c r="A494" s="973">
        <v>116</v>
      </c>
      <c r="B494" s="181" t="s">
        <v>2424</v>
      </c>
      <c r="C494" s="181" t="s">
        <v>83</v>
      </c>
      <c r="D494" s="116" t="s">
        <v>59</v>
      </c>
      <c r="E494" s="116" t="s">
        <v>114</v>
      </c>
      <c r="F494" s="82">
        <v>6.6</v>
      </c>
      <c r="G494" s="64"/>
      <c r="H494" s="64"/>
      <c r="I494" s="662"/>
    </row>
    <row r="495" spans="1:9" ht="15.75" x14ac:dyDescent="0.25">
      <c r="A495" s="973">
        <v>117</v>
      </c>
      <c r="B495" s="181" t="s">
        <v>2425</v>
      </c>
      <c r="C495" s="181" t="s">
        <v>5365</v>
      </c>
      <c r="D495" s="116" t="s">
        <v>59</v>
      </c>
      <c r="E495" s="116" t="s">
        <v>51</v>
      </c>
      <c r="F495" s="82">
        <v>2.2000000000000002</v>
      </c>
      <c r="G495" s="64"/>
      <c r="H495" s="64"/>
      <c r="I495" s="662"/>
    </row>
    <row r="496" spans="1:9" ht="15.75" x14ac:dyDescent="0.25">
      <c r="A496" s="973">
        <v>118</v>
      </c>
      <c r="B496" s="181" t="s">
        <v>2426</v>
      </c>
      <c r="C496" s="181" t="s">
        <v>5365</v>
      </c>
      <c r="D496" s="116" t="s">
        <v>59</v>
      </c>
      <c r="E496" s="116" t="s">
        <v>51</v>
      </c>
      <c r="F496" s="82">
        <v>6.9</v>
      </c>
      <c r="G496" s="64"/>
      <c r="H496" s="64"/>
      <c r="I496" s="662"/>
    </row>
    <row r="497" spans="1:9" ht="15.75" x14ac:dyDescent="0.25">
      <c r="A497" s="973">
        <v>119</v>
      </c>
      <c r="B497" s="181" t="s">
        <v>2427</v>
      </c>
      <c r="C497" s="181" t="s">
        <v>5365</v>
      </c>
      <c r="D497" s="116" t="s">
        <v>59</v>
      </c>
      <c r="E497" s="116" t="s">
        <v>51</v>
      </c>
      <c r="F497" s="82">
        <v>6</v>
      </c>
      <c r="G497" s="64"/>
      <c r="H497" s="64"/>
      <c r="I497" s="662"/>
    </row>
    <row r="498" spans="1:9" ht="15.75" x14ac:dyDescent="0.25">
      <c r="A498" s="973">
        <v>120</v>
      </c>
      <c r="B498" s="181" t="s">
        <v>2428</v>
      </c>
      <c r="C498" s="181" t="s">
        <v>5365</v>
      </c>
      <c r="D498" s="116" t="s">
        <v>59</v>
      </c>
      <c r="E498" s="116" t="s">
        <v>51</v>
      </c>
      <c r="F498" s="82">
        <v>3.2</v>
      </c>
      <c r="G498" s="64"/>
      <c r="H498" s="64"/>
      <c r="I498" s="662"/>
    </row>
    <row r="499" spans="1:9" ht="15.75" x14ac:dyDescent="0.25">
      <c r="A499" s="973">
        <v>121</v>
      </c>
      <c r="B499" s="181" t="s">
        <v>2429</v>
      </c>
      <c r="C499" s="181" t="s">
        <v>5365</v>
      </c>
      <c r="D499" s="116" t="s">
        <v>59</v>
      </c>
      <c r="E499" s="116" t="s">
        <v>51</v>
      </c>
      <c r="F499" s="82">
        <v>2.5</v>
      </c>
      <c r="G499" s="64"/>
      <c r="H499" s="64"/>
      <c r="I499" s="662"/>
    </row>
    <row r="500" spans="1:9" ht="15.75" x14ac:dyDescent="0.25">
      <c r="A500" s="973">
        <v>122</v>
      </c>
      <c r="B500" s="181" t="s">
        <v>2430</v>
      </c>
      <c r="C500" s="181" t="s">
        <v>5366</v>
      </c>
      <c r="D500" s="116" t="s">
        <v>59</v>
      </c>
      <c r="E500" s="116" t="s">
        <v>51</v>
      </c>
      <c r="F500" s="82">
        <v>1.7</v>
      </c>
      <c r="G500" s="64"/>
      <c r="H500" s="64"/>
      <c r="I500" s="662"/>
    </row>
    <row r="501" spans="1:9" ht="15.75" x14ac:dyDescent="0.25">
      <c r="A501" s="973">
        <v>123</v>
      </c>
      <c r="B501" s="181" t="s">
        <v>2427</v>
      </c>
      <c r="C501" s="181" t="s">
        <v>5366</v>
      </c>
      <c r="D501" s="116" t="s">
        <v>59</v>
      </c>
      <c r="E501" s="116" t="s">
        <v>51</v>
      </c>
      <c r="F501" s="82">
        <v>6.5</v>
      </c>
      <c r="G501" s="64"/>
      <c r="H501" s="64"/>
      <c r="I501" s="662"/>
    </row>
    <row r="502" spans="1:9" ht="15.75" x14ac:dyDescent="0.25">
      <c r="A502" s="973">
        <v>124</v>
      </c>
      <c r="B502" s="181" t="s">
        <v>2431</v>
      </c>
      <c r="C502" s="181" t="s">
        <v>5366</v>
      </c>
      <c r="D502" s="116" t="s">
        <v>59</v>
      </c>
      <c r="E502" s="116" t="s">
        <v>51</v>
      </c>
      <c r="F502" s="82">
        <v>3.6</v>
      </c>
      <c r="G502" s="64"/>
      <c r="H502" s="64"/>
      <c r="I502" s="662"/>
    </row>
    <row r="503" spans="1:9" ht="15.75" x14ac:dyDescent="0.25">
      <c r="A503" s="973">
        <v>125</v>
      </c>
      <c r="B503" s="181" t="s">
        <v>2432</v>
      </c>
      <c r="C503" s="181" t="s">
        <v>5366</v>
      </c>
      <c r="D503" s="116" t="s">
        <v>59</v>
      </c>
      <c r="E503" s="116" t="s">
        <v>51</v>
      </c>
      <c r="F503" s="82">
        <v>5.3</v>
      </c>
      <c r="G503" s="64"/>
      <c r="H503" s="64"/>
      <c r="I503" s="662"/>
    </row>
    <row r="504" spans="1:9" ht="15.75" x14ac:dyDescent="0.25">
      <c r="A504" s="973">
        <v>126</v>
      </c>
      <c r="B504" s="181" t="s">
        <v>2433</v>
      </c>
      <c r="C504" s="181" t="s">
        <v>5366</v>
      </c>
      <c r="D504" s="116" t="s">
        <v>59</v>
      </c>
      <c r="E504" s="116" t="s">
        <v>51</v>
      </c>
      <c r="F504" s="82">
        <v>5.3</v>
      </c>
      <c r="G504" s="64"/>
      <c r="H504" s="64"/>
      <c r="I504" s="662"/>
    </row>
    <row r="505" spans="1:9" ht="15.75" x14ac:dyDescent="0.25">
      <c r="A505" s="973">
        <v>127</v>
      </c>
      <c r="B505" s="181" t="s">
        <v>2434</v>
      </c>
      <c r="C505" s="181" t="s">
        <v>5366</v>
      </c>
      <c r="D505" s="116" t="s">
        <v>59</v>
      </c>
      <c r="E505" s="116" t="s">
        <v>51</v>
      </c>
      <c r="F505" s="82">
        <v>1.8</v>
      </c>
      <c r="G505" s="64"/>
      <c r="H505" s="64"/>
      <c r="I505" s="662"/>
    </row>
    <row r="506" spans="1:9" ht="15.75" x14ac:dyDescent="0.25">
      <c r="A506" s="973">
        <v>128</v>
      </c>
      <c r="B506" s="181" t="s">
        <v>2435</v>
      </c>
      <c r="C506" s="181" t="s">
        <v>5366</v>
      </c>
      <c r="D506" s="116" t="s">
        <v>59</v>
      </c>
      <c r="E506" s="116" t="s">
        <v>51</v>
      </c>
      <c r="F506" s="82">
        <v>2.2000000000000002</v>
      </c>
      <c r="G506" s="64"/>
      <c r="H506" s="64"/>
      <c r="I506" s="662"/>
    </row>
    <row r="507" spans="1:9" ht="15.75" x14ac:dyDescent="0.25">
      <c r="A507" s="973">
        <v>129</v>
      </c>
      <c r="B507" s="181" t="s">
        <v>2436</v>
      </c>
      <c r="C507" s="181" t="s">
        <v>5366</v>
      </c>
      <c r="D507" s="116" t="s">
        <v>59</v>
      </c>
      <c r="E507" s="116" t="s">
        <v>51</v>
      </c>
      <c r="F507" s="82">
        <v>5</v>
      </c>
      <c r="G507" s="64"/>
      <c r="H507" s="64"/>
      <c r="I507" s="662"/>
    </row>
    <row r="508" spans="1:9" ht="15.75" x14ac:dyDescent="0.25">
      <c r="A508" s="973">
        <v>130</v>
      </c>
      <c r="B508" s="181" t="s">
        <v>2437</v>
      </c>
      <c r="C508" s="181" t="s">
        <v>5366</v>
      </c>
      <c r="D508" s="116" t="s">
        <v>59</v>
      </c>
      <c r="E508" s="116" t="s">
        <v>51</v>
      </c>
      <c r="F508" s="82">
        <v>3.3</v>
      </c>
      <c r="G508" s="64"/>
      <c r="H508" s="64"/>
      <c r="I508" s="662"/>
    </row>
    <row r="509" spans="1:9" ht="15.75" x14ac:dyDescent="0.25">
      <c r="A509" s="973">
        <v>131</v>
      </c>
      <c r="B509" s="181" t="s">
        <v>2438</v>
      </c>
      <c r="C509" s="181" t="s">
        <v>5366</v>
      </c>
      <c r="D509" s="116" t="s">
        <v>59</v>
      </c>
      <c r="E509" s="116" t="s">
        <v>51</v>
      </c>
      <c r="F509" s="82">
        <v>2.8</v>
      </c>
      <c r="G509" s="64"/>
      <c r="H509" s="64"/>
      <c r="I509" s="662"/>
    </row>
    <row r="510" spans="1:9" ht="15.75" x14ac:dyDescent="0.25">
      <c r="A510" s="973">
        <v>132</v>
      </c>
      <c r="B510" s="181" t="s">
        <v>2340</v>
      </c>
      <c r="C510" s="181" t="s">
        <v>5366</v>
      </c>
      <c r="D510" s="116" t="s">
        <v>59</v>
      </c>
      <c r="E510" s="116" t="s">
        <v>51</v>
      </c>
      <c r="F510" s="82">
        <v>2.2000000000000002</v>
      </c>
      <c r="G510" s="64"/>
      <c r="H510" s="64"/>
      <c r="I510" s="662"/>
    </row>
    <row r="511" spans="1:9" ht="15.75" x14ac:dyDescent="0.25">
      <c r="A511" s="973">
        <v>133</v>
      </c>
      <c r="B511" s="181" t="s">
        <v>2439</v>
      </c>
      <c r="C511" s="181" t="s">
        <v>5366</v>
      </c>
      <c r="D511" s="116" t="s">
        <v>59</v>
      </c>
      <c r="E511" s="116" t="s">
        <v>51</v>
      </c>
      <c r="F511" s="82">
        <v>2.9</v>
      </c>
      <c r="G511" s="64"/>
      <c r="H511" s="64"/>
      <c r="I511" s="662"/>
    </row>
    <row r="512" spans="1:9" ht="15.75" x14ac:dyDescent="0.25">
      <c r="A512" s="973">
        <v>134</v>
      </c>
      <c r="B512" s="181" t="s">
        <v>2440</v>
      </c>
      <c r="C512" s="181" t="s">
        <v>84</v>
      </c>
      <c r="D512" s="116" t="s">
        <v>59</v>
      </c>
      <c r="E512" s="116" t="s">
        <v>51</v>
      </c>
      <c r="F512" s="82">
        <v>1.4</v>
      </c>
      <c r="G512" s="64"/>
      <c r="H512" s="64"/>
      <c r="I512" s="662"/>
    </row>
    <row r="513" spans="1:9" ht="15.75" x14ac:dyDescent="0.25">
      <c r="A513" s="973">
        <v>135</v>
      </c>
      <c r="B513" s="181" t="s">
        <v>2441</v>
      </c>
      <c r="C513" s="181" t="s">
        <v>84</v>
      </c>
      <c r="D513" s="116" t="s">
        <v>59</v>
      </c>
      <c r="E513" s="116" t="s">
        <v>51</v>
      </c>
      <c r="F513" s="82">
        <v>5.0999999999999996</v>
      </c>
      <c r="G513" s="64"/>
      <c r="H513" s="64"/>
      <c r="I513" s="662"/>
    </row>
    <row r="514" spans="1:9" ht="15.75" x14ac:dyDescent="0.25">
      <c r="A514" s="973">
        <v>136</v>
      </c>
      <c r="B514" s="181" t="s">
        <v>2442</v>
      </c>
      <c r="C514" s="181" t="s">
        <v>84</v>
      </c>
      <c r="D514" s="116" t="s">
        <v>59</v>
      </c>
      <c r="E514" s="116" t="s">
        <v>51</v>
      </c>
      <c r="F514" s="82">
        <v>3.3</v>
      </c>
      <c r="G514" s="64"/>
      <c r="H514" s="64"/>
      <c r="I514" s="662"/>
    </row>
    <row r="515" spans="1:9" ht="15.75" x14ac:dyDescent="0.25">
      <c r="A515" s="973">
        <v>137</v>
      </c>
      <c r="B515" s="181" t="s">
        <v>2443</v>
      </c>
      <c r="C515" s="181" t="s">
        <v>84</v>
      </c>
      <c r="D515" s="116" t="s">
        <v>59</v>
      </c>
      <c r="E515" s="116" t="s">
        <v>51</v>
      </c>
      <c r="F515" s="82">
        <v>1.2</v>
      </c>
      <c r="G515" s="64"/>
      <c r="H515" s="64"/>
      <c r="I515" s="662"/>
    </row>
    <row r="516" spans="1:9" ht="15.75" x14ac:dyDescent="0.25">
      <c r="A516" s="973">
        <v>138</v>
      </c>
      <c r="B516" s="181" t="s">
        <v>2444</v>
      </c>
      <c r="C516" s="181" t="s">
        <v>84</v>
      </c>
      <c r="D516" s="116" t="s">
        <v>59</v>
      </c>
      <c r="E516" s="116" t="s">
        <v>51</v>
      </c>
      <c r="F516" s="82">
        <v>8</v>
      </c>
      <c r="G516" s="64"/>
      <c r="H516" s="64"/>
      <c r="I516" s="662"/>
    </row>
    <row r="517" spans="1:9" ht="15.75" x14ac:dyDescent="0.25">
      <c r="A517" s="973">
        <v>139</v>
      </c>
      <c r="B517" s="181" t="s">
        <v>2445</v>
      </c>
      <c r="C517" s="181" t="s">
        <v>84</v>
      </c>
      <c r="D517" s="116" t="s">
        <v>59</v>
      </c>
      <c r="E517" s="116" t="s">
        <v>51</v>
      </c>
      <c r="F517" s="82">
        <v>3.2</v>
      </c>
      <c r="G517" s="64"/>
      <c r="H517" s="64"/>
      <c r="I517" s="662"/>
    </row>
    <row r="518" spans="1:9" ht="15.75" x14ac:dyDescent="0.25">
      <c r="A518" s="973">
        <v>140</v>
      </c>
      <c r="B518" s="181" t="s">
        <v>2446</v>
      </c>
      <c r="C518" s="181" t="s">
        <v>84</v>
      </c>
      <c r="D518" s="116" t="s">
        <v>59</v>
      </c>
      <c r="E518" s="116" t="s">
        <v>51</v>
      </c>
      <c r="F518" s="82">
        <v>2.5</v>
      </c>
      <c r="G518" s="64"/>
      <c r="H518" s="64"/>
      <c r="I518" s="662"/>
    </row>
    <row r="519" spans="1:9" ht="15.75" x14ac:dyDescent="0.25">
      <c r="A519" s="973">
        <v>141</v>
      </c>
      <c r="B519" s="181" t="s">
        <v>2447</v>
      </c>
      <c r="C519" s="181" t="s">
        <v>84</v>
      </c>
      <c r="D519" s="116" t="s">
        <v>59</v>
      </c>
      <c r="E519" s="116" t="s">
        <v>51</v>
      </c>
      <c r="F519" s="82">
        <v>10.3</v>
      </c>
      <c r="G519" s="64"/>
      <c r="H519" s="64"/>
      <c r="I519" s="662"/>
    </row>
    <row r="520" spans="1:9" ht="15.75" x14ac:dyDescent="0.25">
      <c r="A520" s="973">
        <v>142</v>
      </c>
      <c r="B520" s="181" t="s">
        <v>2448</v>
      </c>
      <c r="C520" s="181" t="s">
        <v>84</v>
      </c>
      <c r="D520" s="116" t="s">
        <v>59</v>
      </c>
      <c r="E520" s="116" t="s">
        <v>51</v>
      </c>
      <c r="F520" s="82">
        <v>1.3</v>
      </c>
      <c r="G520" s="64"/>
      <c r="H520" s="64"/>
      <c r="I520" s="662"/>
    </row>
    <row r="521" spans="1:9" ht="15.75" x14ac:dyDescent="0.25">
      <c r="A521" s="973">
        <v>143</v>
      </c>
      <c r="B521" s="181" t="s">
        <v>2449</v>
      </c>
      <c r="C521" s="181" t="s">
        <v>84</v>
      </c>
      <c r="D521" s="116" t="s">
        <v>59</v>
      </c>
      <c r="E521" s="116" t="s">
        <v>51</v>
      </c>
      <c r="F521" s="82">
        <v>3.4</v>
      </c>
      <c r="G521" s="64"/>
      <c r="H521" s="64"/>
      <c r="I521" s="662"/>
    </row>
    <row r="522" spans="1:9" ht="15.75" x14ac:dyDescent="0.25">
      <c r="A522" s="973">
        <v>144</v>
      </c>
      <c r="B522" s="181" t="s">
        <v>2421</v>
      </c>
      <c r="C522" s="181" t="s">
        <v>84</v>
      </c>
      <c r="D522" s="116" t="s">
        <v>59</v>
      </c>
      <c r="E522" s="116" t="s">
        <v>51</v>
      </c>
      <c r="F522" s="82">
        <v>17.899999999999999</v>
      </c>
      <c r="G522" s="64"/>
      <c r="H522" s="64"/>
      <c r="I522" s="662"/>
    </row>
    <row r="523" spans="1:9" ht="15.75" x14ac:dyDescent="0.25">
      <c r="A523" s="973">
        <v>145</v>
      </c>
      <c r="B523" s="181" t="s">
        <v>2450</v>
      </c>
      <c r="C523" s="181" t="s">
        <v>84</v>
      </c>
      <c r="D523" s="116" t="s">
        <v>59</v>
      </c>
      <c r="E523" s="116" t="s">
        <v>51</v>
      </c>
      <c r="F523" s="82">
        <v>16</v>
      </c>
      <c r="G523" s="64"/>
      <c r="H523" s="64"/>
      <c r="I523" s="662"/>
    </row>
    <row r="524" spans="1:9" ht="15.75" x14ac:dyDescent="0.25">
      <c r="A524" s="15" t="s">
        <v>778</v>
      </c>
      <c r="B524" s="16" t="s">
        <v>891</v>
      </c>
      <c r="C524" s="16"/>
      <c r="D524" s="15"/>
      <c r="E524" s="15"/>
      <c r="F524" s="84"/>
      <c r="G524" s="64"/>
      <c r="H524" s="64"/>
      <c r="I524" s="662"/>
    </row>
    <row r="525" spans="1:9" ht="15.75" x14ac:dyDescent="0.25">
      <c r="A525" s="116">
        <v>146</v>
      </c>
      <c r="B525" s="181" t="s">
        <v>2451</v>
      </c>
      <c r="C525" s="181" t="s">
        <v>293</v>
      </c>
      <c r="D525" s="116" t="s">
        <v>59</v>
      </c>
      <c r="E525" s="116" t="s">
        <v>51</v>
      </c>
      <c r="F525" s="82">
        <v>7</v>
      </c>
      <c r="G525" s="64"/>
      <c r="H525" s="64"/>
      <c r="I525" s="662"/>
    </row>
    <row r="526" spans="1:9" ht="15.75" x14ac:dyDescent="0.25">
      <c r="A526" s="116">
        <v>147</v>
      </c>
      <c r="B526" s="181" t="s">
        <v>2452</v>
      </c>
      <c r="C526" s="181" t="s">
        <v>293</v>
      </c>
      <c r="D526" s="116" t="s">
        <v>59</v>
      </c>
      <c r="E526" s="116" t="s">
        <v>51</v>
      </c>
      <c r="F526" s="82">
        <v>8.25</v>
      </c>
      <c r="G526" s="64"/>
      <c r="H526" s="64"/>
      <c r="I526" s="662"/>
    </row>
    <row r="527" spans="1:9" ht="15.75" x14ac:dyDescent="0.25">
      <c r="A527" s="973">
        <v>148</v>
      </c>
      <c r="B527" s="181" t="s">
        <v>2453</v>
      </c>
      <c r="C527" s="181" t="s">
        <v>293</v>
      </c>
      <c r="D527" s="116" t="s">
        <v>59</v>
      </c>
      <c r="E527" s="116" t="s">
        <v>51</v>
      </c>
      <c r="F527" s="82">
        <v>7.78</v>
      </c>
      <c r="G527" s="64"/>
      <c r="H527" s="64"/>
      <c r="I527" s="662"/>
    </row>
    <row r="528" spans="1:9" ht="15.75" x14ac:dyDescent="0.25">
      <c r="A528" s="973">
        <v>149</v>
      </c>
      <c r="B528" s="181" t="s">
        <v>2416</v>
      </c>
      <c r="C528" s="181" t="s">
        <v>293</v>
      </c>
      <c r="D528" s="116" t="s">
        <v>59</v>
      </c>
      <c r="E528" s="116" t="s">
        <v>51</v>
      </c>
      <c r="F528" s="82">
        <v>10</v>
      </c>
      <c r="G528" s="64"/>
      <c r="H528" s="64"/>
      <c r="I528" s="662"/>
    </row>
    <row r="529" spans="1:9" ht="15.75" x14ac:dyDescent="0.25">
      <c r="A529" s="973">
        <v>150</v>
      </c>
      <c r="B529" s="181" t="s">
        <v>2454</v>
      </c>
      <c r="C529" s="181" t="s">
        <v>293</v>
      </c>
      <c r="D529" s="116" t="s">
        <v>59</v>
      </c>
      <c r="E529" s="116" t="s">
        <v>51</v>
      </c>
      <c r="F529" s="82">
        <v>11</v>
      </c>
      <c r="G529" s="64"/>
      <c r="H529" s="64"/>
      <c r="I529" s="662"/>
    </row>
    <row r="530" spans="1:9" ht="15.75" x14ac:dyDescent="0.25">
      <c r="A530" s="973">
        <v>151</v>
      </c>
      <c r="B530" s="181" t="s">
        <v>2455</v>
      </c>
      <c r="C530" s="181" t="s">
        <v>293</v>
      </c>
      <c r="D530" s="116" t="s">
        <v>59</v>
      </c>
      <c r="E530" s="116" t="s">
        <v>51</v>
      </c>
      <c r="F530" s="82">
        <v>12</v>
      </c>
      <c r="G530" s="64"/>
      <c r="H530" s="64"/>
      <c r="I530" s="662"/>
    </row>
    <row r="531" spans="1:9" ht="15.75" x14ac:dyDescent="0.25">
      <c r="A531" s="973">
        <v>152</v>
      </c>
      <c r="B531" s="181" t="s">
        <v>2456</v>
      </c>
      <c r="C531" s="181" t="s">
        <v>293</v>
      </c>
      <c r="D531" s="116" t="s">
        <v>59</v>
      </c>
      <c r="E531" s="116" t="s">
        <v>51</v>
      </c>
      <c r="F531" s="82">
        <v>3.7</v>
      </c>
      <c r="G531" s="64"/>
      <c r="H531" s="64"/>
      <c r="I531" s="662"/>
    </row>
    <row r="532" spans="1:9" ht="15.75" x14ac:dyDescent="0.25">
      <c r="A532" s="973">
        <v>153</v>
      </c>
      <c r="B532" s="181" t="s">
        <v>2457</v>
      </c>
      <c r="C532" s="181" t="s">
        <v>293</v>
      </c>
      <c r="D532" s="116" t="s">
        <v>59</v>
      </c>
      <c r="E532" s="116" t="s">
        <v>51</v>
      </c>
      <c r="F532" s="82">
        <v>3</v>
      </c>
      <c r="G532" s="64"/>
      <c r="H532" s="64"/>
      <c r="I532" s="662"/>
    </row>
    <row r="533" spans="1:9" ht="15.75" x14ac:dyDescent="0.25">
      <c r="A533" s="973">
        <v>154</v>
      </c>
      <c r="B533" s="181" t="s">
        <v>2458</v>
      </c>
      <c r="C533" s="181" t="s">
        <v>293</v>
      </c>
      <c r="D533" s="116" t="s">
        <v>59</v>
      </c>
      <c r="E533" s="116" t="s">
        <v>114</v>
      </c>
      <c r="F533" s="82">
        <v>6</v>
      </c>
      <c r="G533" s="64"/>
      <c r="H533" s="64"/>
      <c r="I533" s="662"/>
    </row>
    <row r="534" spans="1:9" ht="15.75" x14ac:dyDescent="0.25">
      <c r="A534" s="973">
        <v>155</v>
      </c>
      <c r="B534" s="181" t="s">
        <v>2459</v>
      </c>
      <c r="C534" s="181" t="s">
        <v>294</v>
      </c>
      <c r="D534" s="116" t="s">
        <v>59</v>
      </c>
      <c r="E534" s="116" t="s">
        <v>51</v>
      </c>
      <c r="F534" s="82">
        <v>9.6199999999999992</v>
      </c>
      <c r="G534" s="64"/>
      <c r="H534" s="64"/>
      <c r="I534" s="662"/>
    </row>
    <row r="535" spans="1:9" ht="15.75" x14ac:dyDescent="0.25">
      <c r="A535" s="973">
        <v>156</v>
      </c>
      <c r="B535" s="181" t="s">
        <v>2460</v>
      </c>
      <c r="C535" s="181" t="s">
        <v>294</v>
      </c>
      <c r="D535" s="116" t="s">
        <v>59</v>
      </c>
      <c r="E535" s="116" t="s">
        <v>51</v>
      </c>
      <c r="F535" s="82">
        <v>4.45</v>
      </c>
      <c r="G535" s="64"/>
      <c r="H535" s="64"/>
      <c r="I535" s="662"/>
    </row>
    <row r="536" spans="1:9" ht="15.75" x14ac:dyDescent="0.25">
      <c r="A536" s="973">
        <v>157</v>
      </c>
      <c r="B536" s="181" t="s">
        <v>2461</v>
      </c>
      <c r="C536" s="181" t="s">
        <v>294</v>
      </c>
      <c r="D536" s="116" t="s">
        <v>59</v>
      </c>
      <c r="E536" s="116" t="s">
        <v>51</v>
      </c>
      <c r="F536" s="82">
        <v>10</v>
      </c>
      <c r="G536" s="64"/>
      <c r="H536" s="64"/>
      <c r="I536" s="662"/>
    </row>
    <row r="537" spans="1:9" ht="15.75" x14ac:dyDescent="0.25">
      <c r="A537" s="973">
        <v>158</v>
      </c>
      <c r="B537" s="181" t="s">
        <v>2462</v>
      </c>
      <c r="C537" s="181" t="s">
        <v>294</v>
      </c>
      <c r="D537" s="116" t="s">
        <v>59</v>
      </c>
      <c r="E537" s="116" t="s">
        <v>51</v>
      </c>
      <c r="F537" s="82">
        <v>4.8</v>
      </c>
      <c r="G537" s="64"/>
      <c r="H537" s="64"/>
      <c r="I537" s="662"/>
    </row>
    <row r="538" spans="1:9" ht="15.75" x14ac:dyDescent="0.25">
      <c r="A538" s="973">
        <v>159</v>
      </c>
      <c r="B538" s="181" t="s">
        <v>2463</v>
      </c>
      <c r="C538" s="181" t="s">
        <v>294</v>
      </c>
      <c r="D538" s="116" t="s">
        <v>59</v>
      </c>
      <c r="E538" s="116" t="s">
        <v>51</v>
      </c>
      <c r="F538" s="82">
        <v>6.48</v>
      </c>
      <c r="G538" s="64"/>
      <c r="H538" s="64"/>
      <c r="I538" s="662"/>
    </row>
    <row r="539" spans="1:9" ht="15.75" x14ac:dyDescent="0.25">
      <c r="A539" s="973">
        <v>160</v>
      </c>
      <c r="B539" s="181" t="s">
        <v>151</v>
      </c>
      <c r="C539" s="181" t="s">
        <v>294</v>
      </c>
      <c r="D539" s="116" t="s">
        <v>59</v>
      </c>
      <c r="E539" s="116" t="s">
        <v>51</v>
      </c>
      <c r="F539" s="82">
        <v>2.5</v>
      </c>
      <c r="G539" s="64"/>
      <c r="H539" s="64"/>
      <c r="I539" s="662"/>
    </row>
    <row r="540" spans="1:9" ht="15.75" x14ac:dyDescent="0.25">
      <c r="A540" s="973">
        <v>161</v>
      </c>
      <c r="B540" s="181" t="s">
        <v>2464</v>
      </c>
      <c r="C540" s="181" t="s">
        <v>294</v>
      </c>
      <c r="D540" s="116" t="s">
        <v>59</v>
      </c>
      <c r="E540" s="116" t="s">
        <v>51</v>
      </c>
      <c r="F540" s="82">
        <v>2</v>
      </c>
      <c r="G540" s="64"/>
      <c r="H540" s="64"/>
      <c r="I540" s="662"/>
    </row>
    <row r="541" spans="1:9" ht="15.75" x14ac:dyDescent="0.25">
      <c r="A541" s="973">
        <v>162</v>
      </c>
      <c r="B541" s="181" t="s">
        <v>2465</v>
      </c>
      <c r="C541" s="181" t="s">
        <v>295</v>
      </c>
      <c r="D541" s="116" t="s">
        <v>59</v>
      </c>
      <c r="E541" s="116" t="s">
        <v>51</v>
      </c>
      <c r="F541" s="82">
        <v>8</v>
      </c>
      <c r="G541" s="64"/>
      <c r="H541" s="64"/>
      <c r="I541" s="662"/>
    </row>
    <row r="542" spans="1:9" ht="15.75" x14ac:dyDescent="0.25">
      <c r="A542" s="973">
        <v>163</v>
      </c>
      <c r="B542" s="181" t="s">
        <v>2466</v>
      </c>
      <c r="C542" s="181" t="s">
        <v>295</v>
      </c>
      <c r="D542" s="116" t="s">
        <v>59</v>
      </c>
      <c r="E542" s="116" t="s">
        <v>51</v>
      </c>
      <c r="F542" s="82">
        <v>5.93</v>
      </c>
      <c r="G542" s="64"/>
      <c r="H542" s="64"/>
      <c r="I542" s="662"/>
    </row>
    <row r="543" spans="1:9" ht="15.75" x14ac:dyDescent="0.25">
      <c r="A543" s="973">
        <v>164</v>
      </c>
      <c r="B543" s="181" t="s">
        <v>2467</v>
      </c>
      <c r="C543" s="181" t="s">
        <v>295</v>
      </c>
      <c r="D543" s="116" t="s">
        <v>59</v>
      </c>
      <c r="E543" s="116" t="s">
        <v>51</v>
      </c>
      <c r="F543" s="82">
        <v>8.36</v>
      </c>
      <c r="G543" s="64"/>
      <c r="H543" s="64"/>
      <c r="I543" s="662"/>
    </row>
    <row r="544" spans="1:9" ht="15.75" x14ac:dyDescent="0.25">
      <c r="A544" s="973">
        <v>165</v>
      </c>
      <c r="B544" s="181" t="s">
        <v>2468</v>
      </c>
      <c r="C544" s="181" t="s">
        <v>295</v>
      </c>
      <c r="D544" s="116" t="s">
        <v>59</v>
      </c>
      <c r="E544" s="116" t="s">
        <v>51</v>
      </c>
      <c r="F544" s="82">
        <v>5.71</v>
      </c>
      <c r="G544" s="64"/>
      <c r="H544" s="64"/>
      <c r="I544" s="662"/>
    </row>
    <row r="545" spans="1:9" ht="15.75" x14ac:dyDescent="0.25">
      <c r="A545" s="973">
        <v>166</v>
      </c>
      <c r="B545" s="181" t="s">
        <v>2469</v>
      </c>
      <c r="C545" s="181" t="s">
        <v>295</v>
      </c>
      <c r="D545" s="116" t="s">
        <v>59</v>
      </c>
      <c r="E545" s="116" t="s">
        <v>51</v>
      </c>
      <c r="F545" s="82">
        <v>6</v>
      </c>
      <c r="G545" s="64"/>
      <c r="H545" s="64"/>
      <c r="I545" s="662"/>
    </row>
    <row r="546" spans="1:9" ht="15.75" x14ac:dyDescent="0.25">
      <c r="A546" s="973">
        <v>167</v>
      </c>
      <c r="B546" s="181" t="s">
        <v>2470</v>
      </c>
      <c r="C546" s="181" t="s">
        <v>295</v>
      </c>
      <c r="D546" s="116" t="s">
        <v>59</v>
      </c>
      <c r="E546" s="116" t="s">
        <v>51</v>
      </c>
      <c r="F546" s="82">
        <v>10.5</v>
      </c>
      <c r="G546" s="64"/>
      <c r="H546" s="64"/>
      <c r="I546" s="662"/>
    </row>
    <row r="547" spans="1:9" ht="15.75" x14ac:dyDescent="0.25">
      <c r="A547" s="973">
        <v>168</v>
      </c>
      <c r="B547" s="181" t="s">
        <v>2471</v>
      </c>
      <c r="C547" s="181" t="s">
        <v>295</v>
      </c>
      <c r="D547" s="116" t="s">
        <v>59</v>
      </c>
      <c r="E547" s="116" t="s">
        <v>51</v>
      </c>
      <c r="F547" s="82">
        <v>3.6</v>
      </c>
      <c r="G547" s="64"/>
      <c r="H547" s="64"/>
      <c r="I547" s="662"/>
    </row>
    <row r="548" spans="1:9" ht="15.75" x14ac:dyDescent="0.25">
      <c r="A548" s="973">
        <v>169</v>
      </c>
      <c r="B548" s="181" t="s">
        <v>2472</v>
      </c>
      <c r="C548" s="181" t="s">
        <v>295</v>
      </c>
      <c r="D548" s="116" t="s">
        <v>59</v>
      </c>
      <c r="E548" s="116" t="s">
        <v>51</v>
      </c>
      <c r="F548" s="82">
        <v>3.5</v>
      </c>
      <c r="G548" s="64"/>
      <c r="H548" s="64"/>
      <c r="I548" s="662"/>
    </row>
    <row r="549" spans="1:9" ht="15.75" x14ac:dyDescent="0.25">
      <c r="A549" s="973">
        <v>170</v>
      </c>
      <c r="B549" s="181" t="s">
        <v>2469</v>
      </c>
      <c r="C549" s="181" t="s">
        <v>295</v>
      </c>
      <c r="D549" s="116" t="s">
        <v>59</v>
      </c>
      <c r="E549" s="116" t="s">
        <v>51</v>
      </c>
      <c r="F549" s="82">
        <v>6</v>
      </c>
      <c r="G549" s="64"/>
      <c r="H549" s="64"/>
      <c r="I549" s="662"/>
    </row>
    <row r="550" spans="1:9" ht="15.75" x14ac:dyDescent="0.25">
      <c r="A550" s="973">
        <v>171</v>
      </c>
      <c r="B550" s="181" t="s">
        <v>2473</v>
      </c>
      <c r="C550" s="181" t="s">
        <v>295</v>
      </c>
      <c r="D550" s="116" t="s">
        <v>59</v>
      </c>
      <c r="E550" s="116" t="s">
        <v>51</v>
      </c>
      <c r="F550" s="82">
        <v>2.4900000000000002</v>
      </c>
      <c r="G550" s="64"/>
      <c r="H550" s="64"/>
      <c r="I550" s="662"/>
    </row>
    <row r="551" spans="1:9" ht="15.75" x14ac:dyDescent="0.25">
      <c r="A551" s="973">
        <v>172</v>
      </c>
      <c r="B551" s="181" t="s">
        <v>2474</v>
      </c>
      <c r="C551" s="181" t="s">
        <v>295</v>
      </c>
      <c r="D551" s="116" t="s">
        <v>59</v>
      </c>
      <c r="E551" s="116" t="s">
        <v>51</v>
      </c>
      <c r="F551" s="82">
        <v>3.6</v>
      </c>
      <c r="G551" s="64"/>
      <c r="H551" s="64"/>
      <c r="I551" s="662"/>
    </row>
    <row r="552" spans="1:9" ht="15.75" x14ac:dyDescent="0.25">
      <c r="A552" s="973">
        <v>173</v>
      </c>
      <c r="B552" s="181" t="s">
        <v>2475</v>
      </c>
      <c r="C552" s="181" t="s">
        <v>295</v>
      </c>
      <c r="D552" s="116" t="s">
        <v>59</v>
      </c>
      <c r="E552" s="116" t="s">
        <v>51</v>
      </c>
      <c r="F552" s="82">
        <v>2</v>
      </c>
      <c r="G552" s="64"/>
      <c r="H552" s="64"/>
      <c r="I552" s="662"/>
    </row>
    <row r="553" spans="1:9" ht="15.75" x14ac:dyDescent="0.25">
      <c r="A553" s="973">
        <v>174</v>
      </c>
      <c r="B553" s="181" t="s">
        <v>2476</v>
      </c>
      <c r="C553" s="181" t="s">
        <v>295</v>
      </c>
      <c r="D553" s="116" t="s">
        <v>59</v>
      </c>
      <c r="E553" s="116" t="s">
        <v>51</v>
      </c>
      <c r="F553" s="82">
        <v>8</v>
      </c>
      <c r="G553" s="64"/>
      <c r="H553" s="64"/>
      <c r="I553" s="662"/>
    </row>
    <row r="554" spans="1:9" ht="15.75" x14ac:dyDescent="0.25">
      <c r="A554" s="973">
        <v>175</v>
      </c>
      <c r="B554" s="181" t="s">
        <v>2477</v>
      </c>
      <c r="C554" s="181" t="s">
        <v>295</v>
      </c>
      <c r="D554" s="116" t="s">
        <v>59</v>
      </c>
      <c r="E554" s="116" t="s">
        <v>51</v>
      </c>
      <c r="F554" s="82">
        <v>4.2</v>
      </c>
      <c r="G554" s="64"/>
      <c r="H554" s="64"/>
      <c r="I554" s="662"/>
    </row>
    <row r="555" spans="1:9" ht="15.75" x14ac:dyDescent="0.25">
      <c r="A555" s="973">
        <v>176</v>
      </c>
      <c r="B555" s="181" t="s">
        <v>2464</v>
      </c>
      <c r="C555" s="181" t="s">
        <v>295</v>
      </c>
      <c r="D555" s="116" t="s">
        <v>59</v>
      </c>
      <c r="E555" s="116" t="s">
        <v>51</v>
      </c>
      <c r="F555" s="82">
        <v>6</v>
      </c>
      <c r="G555" s="64"/>
      <c r="H555" s="64"/>
      <c r="I555" s="662"/>
    </row>
    <row r="556" spans="1:9" ht="15.75" x14ac:dyDescent="0.25">
      <c r="A556" s="973">
        <v>177</v>
      </c>
      <c r="B556" s="181" t="s">
        <v>2478</v>
      </c>
      <c r="C556" s="181" t="s">
        <v>295</v>
      </c>
      <c r="D556" s="116" t="s">
        <v>59</v>
      </c>
      <c r="E556" s="116" t="s">
        <v>51</v>
      </c>
      <c r="F556" s="82">
        <v>3</v>
      </c>
      <c r="G556" s="64"/>
      <c r="H556" s="64"/>
      <c r="I556" s="662"/>
    </row>
    <row r="557" spans="1:9" ht="15.75" x14ac:dyDescent="0.25">
      <c r="A557" s="973">
        <v>178</v>
      </c>
      <c r="B557" s="181" t="s">
        <v>2479</v>
      </c>
      <c r="C557" s="181" t="s">
        <v>296</v>
      </c>
      <c r="D557" s="116" t="s">
        <v>59</v>
      </c>
      <c r="E557" s="116" t="s">
        <v>51</v>
      </c>
      <c r="F557" s="82">
        <v>6</v>
      </c>
      <c r="G557" s="64"/>
      <c r="H557" s="64"/>
      <c r="I557" s="662"/>
    </row>
    <row r="558" spans="1:9" ht="15.75" x14ac:dyDescent="0.25">
      <c r="A558" s="973">
        <v>179</v>
      </c>
      <c r="B558" s="181" t="s">
        <v>2480</v>
      </c>
      <c r="C558" s="181" t="s">
        <v>296</v>
      </c>
      <c r="D558" s="116" t="s">
        <v>59</v>
      </c>
      <c r="E558" s="116" t="s">
        <v>51</v>
      </c>
      <c r="F558" s="82">
        <v>7.3</v>
      </c>
      <c r="G558" s="64"/>
      <c r="H558" s="64"/>
      <c r="I558" s="662"/>
    </row>
    <row r="559" spans="1:9" ht="15.75" x14ac:dyDescent="0.25">
      <c r="A559" s="973">
        <v>180</v>
      </c>
      <c r="B559" s="181" t="s">
        <v>2481</v>
      </c>
      <c r="C559" s="181" t="s">
        <v>296</v>
      </c>
      <c r="D559" s="116" t="s">
        <v>59</v>
      </c>
      <c r="E559" s="116" t="s">
        <v>51</v>
      </c>
      <c r="F559" s="82">
        <v>6</v>
      </c>
      <c r="G559" s="64"/>
      <c r="H559" s="64"/>
      <c r="I559" s="662"/>
    </row>
    <row r="560" spans="1:9" ht="15.75" x14ac:dyDescent="0.25">
      <c r="A560" s="973">
        <v>181</v>
      </c>
      <c r="B560" s="181" t="s">
        <v>2482</v>
      </c>
      <c r="C560" s="181" t="s">
        <v>296</v>
      </c>
      <c r="D560" s="116" t="s">
        <v>59</v>
      </c>
      <c r="E560" s="116" t="s">
        <v>51</v>
      </c>
      <c r="F560" s="82">
        <v>7</v>
      </c>
      <c r="G560" s="64"/>
      <c r="H560" s="64"/>
      <c r="I560" s="662"/>
    </row>
    <row r="561" spans="1:9" ht="15.75" x14ac:dyDescent="0.25">
      <c r="A561" s="973">
        <v>182</v>
      </c>
      <c r="B561" s="181" t="s">
        <v>2483</v>
      </c>
      <c r="C561" s="181" t="s">
        <v>296</v>
      </c>
      <c r="D561" s="116" t="s">
        <v>59</v>
      </c>
      <c r="E561" s="116" t="s">
        <v>51</v>
      </c>
      <c r="F561" s="82">
        <v>7.7</v>
      </c>
      <c r="G561" s="64"/>
      <c r="H561" s="64"/>
      <c r="I561" s="662"/>
    </row>
    <row r="562" spans="1:9" ht="15.75" x14ac:dyDescent="0.25">
      <c r="A562" s="973">
        <v>183</v>
      </c>
      <c r="B562" s="181" t="s">
        <v>2484</v>
      </c>
      <c r="C562" s="181" t="s">
        <v>296</v>
      </c>
      <c r="D562" s="116" t="s">
        <v>59</v>
      </c>
      <c r="E562" s="116" t="s">
        <v>51</v>
      </c>
      <c r="F562" s="82">
        <v>7</v>
      </c>
      <c r="G562" s="64"/>
      <c r="H562" s="64"/>
      <c r="I562" s="662"/>
    </row>
    <row r="563" spans="1:9" ht="15.75" x14ac:dyDescent="0.25">
      <c r="A563" s="973">
        <v>184</v>
      </c>
      <c r="B563" s="181" t="s">
        <v>2485</v>
      </c>
      <c r="C563" s="181" t="s">
        <v>296</v>
      </c>
      <c r="D563" s="116" t="s">
        <v>59</v>
      </c>
      <c r="E563" s="116" t="s">
        <v>51</v>
      </c>
      <c r="F563" s="82">
        <v>5.5</v>
      </c>
      <c r="G563" s="64"/>
      <c r="H563" s="64"/>
      <c r="I563" s="662"/>
    </row>
    <row r="564" spans="1:9" ht="15.75" x14ac:dyDescent="0.25">
      <c r="A564" s="973">
        <v>185</v>
      </c>
      <c r="B564" s="181" t="s">
        <v>2486</v>
      </c>
      <c r="C564" s="181" t="s">
        <v>296</v>
      </c>
      <c r="D564" s="116" t="s">
        <v>59</v>
      </c>
      <c r="E564" s="116" t="s">
        <v>51</v>
      </c>
      <c r="F564" s="82">
        <v>11.5</v>
      </c>
      <c r="G564" s="64"/>
      <c r="H564" s="64"/>
      <c r="I564" s="662"/>
    </row>
    <row r="565" spans="1:9" ht="15.75" x14ac:dyDescent="0.25">
      <c r="A565" s="973">
        <v>186</v>
      </c>
      <c r="B565" s="181" t="s">
        <v>2487</v>
      </c>
      <c r="C565" s="181" t="s">
        <v>297</v>
      </c>
      <c r="D565" s="116" t="s">
        <v>59</v>
      </c>
      <c r="E565" s="116" t="s">
        <v>51</v>
      </c>
      <c r="F565" s="82">
        <v>10</v>
      </c>
      <c r="G565" s="64"/>
      <c r="H565" s="64"/>
      <c r="I565" s="662"/>
    </row>
    <row r="566" spans="1:9" ht="15.75" x14ac:dyDescent="0.25">
      <c r="A566" s="973">
        <v>187</v>
      </c>
      <c r="B566" s="181" t="s">
        <v>2488</v>
      </c>
      <c r="C566" s="181" t="s">
        <v>297</v>
      </c>
      <c r="D566" s="116" t="s">
        <v>59</v>
      </c>
      <c r="E566" s="116" t="s">
        <v>51</v>
      </c>
      <c r="F566" s="82">
        <v>50</v>
      </c>
      <c r="G566" s="64"/>
      <c r="H566" s="64"/>
      <c r="I566" s="662"/>
    </row>
    <row r="567" spans="1:9" ht="15.75" x14ac:dyDescent="0.25">
      <c r="A567" s="973">
        <v>188</v>
      </c>
      <c r="B567" s="181" t="s">
        <v>2489</v>
      </c>
      <c r="C567" s="181" t="s">
        <v>297</v>
      </c>
      <c r="D567" s="116" t="s">
        <v>59</v>
      </c>
      <c r="E567" s="116" t="s">
        <v>51</v>
      </c>
      <c r="F567" s="82">
        <v>25</v>
      </c>
      <c r="G567" s="64"/>
      <c r="H567" s="64"/>
      <c r="I567" s="662"/>
    </row>
    <row r="568" spans="1:9" ht="15.75" x14ac:dyDescent="0.25">
      <c r="A568" s="973">
        <v>189</v>
      </c>
      <c r="B568" s="181" t="s">
        <v>2490</v>
      </c>
      <c r="C568" s="181" t="s">
        <v>297</v>
      </c>
      <c r="D568" s="116" t="s">
        <v>59</v>
      </c>
      <c r="E568" s="116" t="s">
        <v>51</v>
      </c>
      <c r="F568" s="82">
        <v>50</v>
      </c>
      <c r="G568" s="64"/>
      <c r="H568" s="64"/>
      <c r="I568" s="662"/>
    </row>
    <row r="569" spans="1:9" ht="15.75" x14ac:dyDescent="0.25">
      <c r="A569" s="15" t="s">
        <v>780</v>
      </c>
      <c r="B569" s="16" t="s">
        <v>892</v>
      </c>
      <c r="C569" s="16"/>
      <c r="D569" s="15"/>
      <c r="E569" s="15"/>
      <c r="F569" s="84"/>
      <c r="G569" s="64"/>
      <c r="H569" s="64"/>
      <c r="I569" s="662"/>
    </row>
    <row r="570" spans="1:9" ht="15.75" x14ac:dyDescent="0.25">
      <c r="A570" s="116">
        <v>190</v>
      </c>
      <c r="B570" s="181" t="s">
        <v>2492</v>
      </c>
      <c r="C570" s="181" t="s">
        <v>298</v>
      </c>
      <c r="D570" s="116" t="s">
        <v>59</v>
      </c>
      <c r="E570" s="116" t="s">
        <v>51</v>
      </c>
      <c r="F570" s="82">
        <v>3.4</v>
      </c>
      <c r="G570" s="64"/>
      <c r="H570" s="64"/>
      <c r="I570" s="662"/>
    </row>
    <row r="571" spans="1:9" ht="15.75" x14ac:dyDescent="0.25">
      <c r="A571" s="116">
        <v>191</v>
      </c>
      <c r="B571" s="181" t="s">
        <v>2493</v>
      </c>
      <c r="C571" s="181" t="s">
        <v>298</v>
      </c>
      <c r="D571" s="116" t="s">
        <v>59</v>
      </c>
      <c r="E571" s="116" t="s">
        <v>51</v>
      </c>
      <c r="F571" s="82">
        <v>1.9</v>
      </c>
      <c r="G571" s="64"/>
      <c r="H571" s="64"/>
      <c r="I571" s="662"/>
    </row>
    <row r="572" spans="1:9" ht="15.75" x14ac:dyDescent="0.25">
      <c r="A572" s="973">
        <v>192</v>
      </c>
      <c r="B572" s="181" t="s">
        <v>2494</v>
      </c>
      <c r="C572" s="181" t="s">
        <v>298</v>
      </c>
      <c r="D572" s="116" t="s">
        <v>59</v>
      </c>
      <c r="E572" s="116" t="s">
        <v>51</v>
      </c>
      <c r="F572" s="82">
        <v>9.6999999999999993</v>
      </c>
      <c r="G572" s="64"/>
      <c r="H572" s="64"/>
      <c r="I572" s="662"/>
    </row>
    <row r="573" spans="1:9" ht="15.75" x14ac:dyDescent="0.25">
      <c r="A573" s="973">
        <v>193</v>
      </c>
      <c r="B573" s="181" t="s">
        <v>2495</v>
      </c>
      <c r="C573" s="181" t="s">
        <v>298</v>
      </c>
      <c r="D573" s="116" t="s">
        <v>59</v>
      </c>
      <c r="E573" s="116" t="s">
        <v>51</v>
      </c>
      <c r="F573" s="82">
        <v>24</v>
      </c>
      <c r="G573" s="64"/>
      <c r="H573" s="64"/>
      <c r="I573" s="662"/>
    </row>
    <row r="574" spans="1:9" ht="15.75" x14ac:dyDescent="0.25">
      <c r="A574" s="973">
        <v>194</v>
      </c>
      <c r="B574" s="181" t="s">
        <v>2496</v>
      </c>
      <c r="C574" s="181" t="s">
        <v>298</v>
      </c>
      <c r="D574" s="116" t="s">
        <v>59</v>
      </c>
      <c r="E574" s="116" t="s">
        <v>51</v>
      </c>
      <c r="F574" s="82">
        <v>15</v>
      </c>
      <c r="G574" s="64"/>
      <c r="H574" s="64"/>
      <c r="I574" s="662"/>
    </row>
    <row r="575" spans="1:9" ht="15.75" x14ac:dyDescent="0.25">
      <c r="A575" s="973">
        <v>195</v>
      </c>
      <c r="B575" s="181" t="s">
        <v>2497</v>
      </c>
      <c r="C575" s="181" t="s">
        <v>4777</v>
      </c>
      <c r="D575" s="116" t="s">
        <v>59</v>
      </c>
      <c r="E575" s="116" t="s">
        <v>51</v>
      </c>
      <c r="F575" s="82">
        <v>31.6</v>
      </c>
      <c r="G575" s="64"/>
      <c r="H575" s="64"/>
      <c r="I575" s="662"/>
    </row>
    <row r="576" spans="1:9" ht="15.75" x14ac:dyDescent="0.25">
      <c r="A576" s="973">
        <v>196</v>
      </c>
      <c r="B576" s="181" t="s">
        <v>2498</v>
      </c>
      <c r="C576" s="181" t="s">
        <v>4777</v>
      </c>
      <c r="D576" s="116" t="s">
        <v>59</v>
      </c>
      <c r="E576" s="116" t="s">
        <v>51</v>
      </c>
      <c r="F576" s="82">
        <v>33.5</v>
      </c>
      <c r="G576" s="64"/>
      <c r="H576" s="64"/>
      <c r="I576" s="662"/>
    </row>
    <row r="577" spans="1:9" ht="15.75" x14ac:dyDescent="0.25">
      <c r="A577" s="973">
        <v>197</v>
      </c>
      <c r="B577" s="181" t="s">
        <v>2499</v>
      </c>
      <c r="C577" s="181" t="s">
        <v>299</v>
      </c>
      <c r="D577" s="116" t="s">
        <v>59</v>
      </c>
      <c r="E577" s="116" t="s">
        <v>51</v>
      </c>
      <c r="F577" s="82">
        <v>20.9</v>
      </c>
      <c r="G577" s="64"/>
      <c r="H577" s="64"/>
      <c r="I577" s="662"/>
    </row>
    <row r="578" spans="1:9" ht="15.75" x14ac:dyDescent="0.25">
      <c r="A578" s="973">
        <v>198</v>
      </c>
      <c r="B578" s="181" t="s">
        <v>2500</v>
      </c>
      <c r="C578" s="181" t="s">
        <v>299</v>
      </c>
      <c r="D578" s="116" t="s">
        <v>59</v>
      </c>
      <c r="E578" s="116" t="s">
        <v>51</v>
      </c>
      <c r="F578" s="82">
        <v>22</v>
      </c>
      <c r="G578" s="64"/>
      <c r="H578" s="64"/>
      <c r="I578" s="662"/>
    </row>
    <row r="579" spans="1:9" ht="15.75" x14ac:dyDescent="0.25">
      <c r="A579" s="973">
        <v>199</v>
      </c>
      <c r="B579" s="181" t="s">
        <v>2501</v>
      </c>
      <c r="C579" s="181" t="s">
        <v>5367</v>
      </c>
      <c r="D579" s="116" t="s">
        <v>59</v>
      </c>
      <c r="E579" s="116" t="s">
        <v>51</v>
      </c>
      <c r="F579" s="82">
        <v>23</v>
      </c>
      <c r="G579" s="64"/>
      <c r="H579" s="64"/>
      <c r="I579" s="662"/>
    </row>
    <row r="580" spans="1:9" ht="15.75" x14ac:dyDescent="0.25">
      <c r="A580" s="973">
        <v>200</v>
      </c>
      <c r="B580" s="181" t="s">
        <v>2502</v>
      </c>
      <c r="C580" s="181" t="s">
        <v>299</v>
      </c>
      <c r="D580" s="116" t="s">
        <v>59</v>
      </c>
      <c r="E580" s="116" t="s">
        <v>51</v>
      </c>
      <c r="F580" s="82">
        <v>8.6999999999999993</v>
      </c>
      <c r="G580" s="64"/>
      <c r="H580" s="64"/>
      <c r="I580" s="662"/>
    </row>
    <row r="581" spans="1:9" ht="15.75" x14ac:dyDescent="0.25">
      <c r="A581" s="973">
        <v>201</v>
      </c>
      <c r="B581" s="181" t="s">
        <v>2503</v>
      </c>
      <c r="C581" s="181" t="s">
        <v>4777</v>
      </c>
      <c r="D581" s="116" t="s">
        <v>59</v>
      </c>
      <c r="E581" s="116" t="s">
        <v>51</v>
      </c>
      <c r="F581" s="82">
        <v>20.399999999999999</v>
      </c>
      <c r="G581" s="64"/>
      <c r="H581" s="64"/>
      <c r="I581" s="662"/>
    </row>
    <row r="582" spans="1:9" ht="15.75" x14ac:dyDescent="0.25">
      <c r="A582" s="973">
        <v>202</v>
      </c>
      <c r="B582" s="181" t="s">
        <v>2504</v>
      </c>
      <c r="C582" s="181" t="s">
        <v>299</v>
      </c>
      <c r="D582" s="116" t="s">
        <v>59</v>
      </c>
      <c r="E582" s="116" t="s">
        <v>51</v>
      </c>
      <c r="F582" s="82">
        <v>13</v>
      </c>
      <c r="G582" s="64"/>
      <c r="H582" s="64"/>
      <c r="I582" s="662"/>
    </row>
    <row r="583" spans="1:9" ht="15.75" x14ac:dyDescent="0.25">
      <c r="A583" s="973">
        <v>203</v>
      </c>
      <c r="B583" s="181" t="s">
        <v>2505</v>
      </c>
      <c r="C583" s="181" t="s">
        <v>5368</v>
      </c>
      <c r="D583" s="116" t="s">
        <v>59</v>
      </c>
      <c r="E583" s="116" t="s">
        <v>51</v>
      </c>
      <c r="F583" s="82">
        <v>38.299999999999997</v>
      </c>
      <c r="G583" s="64"/>
      <c r="H583" s="64"/>
      <c r="I583" s="662"/>
    </row>
    <row r="584" spans="1:9" ht="15.75" x14ac:dyDescent="0.25">
      <c r="A584" s="973">
        <v>204</v>
      </c>
      <c r="B584" s="181" t="s">
        <v>2506</v>
      </c>
      <c r="C584" s="181" t="s">
        <v>5368</v>
      </c>
      <c r="D584" s="116" t="s">
        <v>59</v>
      </c>
      <c r="E584" s="116" t="s">
        <v>51</v>
      </c>
      <c r="F584" s="82">
        <v>5.5</v>
      </c>
      <c r="G584" s="64"/>
      <c r="H584" s="64"/>
      <c r="I584" s="662"/>
    </row>
    <row r="585" spans="1:9" ht="15.75" x14ac:dyDescent="0.25">
      <c r="A585" s="973">
        <v>205</v>
      </c>
      <c r="B585" s="181" t="s">
        <v>2507</v>
      </c>
      <c r="C585" s="181" t="s">
        <v>5368</v>
      </c>
      <c r="D585" s="116" t="s">
        <v>59</v>
      </c>
      <c r="E585" s="116" t="s">
        <v>51</v>
      </c>
      <c r="F585" s="82">
        <v>10.5</v>
      </c>
      <c r="G585" s="64"/>
      <c r="H585" s="64"/>
      <c r="I585" s="662"/>
    </row>
    <row r="586" spans="1:9" ht="15.75" x14ac:dyDescent="0.25">
      <c r="A586" s="15" t="s">
        <v>781</v>
      </c>
      <c r="B586" s="16" t="s">
        <v>896</v>
      </c>
      <c r="C586" s="16"/>
      <c r="D586" s="15"/>
      <c r="E586" s="15"/>
      <c r="F586" s="84"/>
      <c r="G586" s="64"/>
      <c r="H586" s="64"/>
      <c r="I586" s="662"/>
    </row>
    <row r="587" spans="1:9" ht="15.75" x14ac:dyDescent="0.25">
      <c r="A587" s="116">
        <v>206</v>
      </c>
      <c r="B587" s="181" t="s">
        <v>2501</v>
      </c>
      <c r="C587" s="181" t="s">
        <v>5369</v>
      </c>
      <c r="D587" s="116" t="s">
        <v>59</v>
      </c>
      <c r="E587" s="116" t="s">
        <v>51</v>
      </c>
      <c r="F587" s="82">
        <v>6</v>
      </c>
      <c r="G587" s="64"/>
      <c r="H587" s="64"/>
      <c r="I587" s="662"/>
    </row>
    <row r="588" spans="1:9" ht="15.75" x14ac:dyDescent="0.25">
      <c r="A588" s="116">
        <v>207</v>
      </c>
      <c r="B588" s="181" t="s">
        <v>2508</v>
      </c>
      <c r="C588" s="181" t="s">
        <v>302</v>
      </c>
      <c r="D588" s="116" t="s">
        <v>59</v>
      </c>
      <c r="E588" s="116" t="s">
        <v>51</v>
      </c>
      <c r="F588" s="82">
        <v>5</v>
      </c>
      <c r="G588" s="64"/>
      <c r="H588" s="64"/>
      <c r="I588" s="662"/>
    </row>
    <row r="589" spans="1:9" ht="15.75" x14ac:dyDescent="0.25">
      <c r="A589" s="973">
        <v>208</v>
      </c>
      <c r="B589" s="181" t="s">
        <v>2509</v>
      </c>
      <c r="C589" s="181" t="s">
        <v>302</v>
      </c>
      <c r="D589" s="116" t="s">
        <v>59</v>
      </c>
      <c r="E589" s="116" t="s">
        <v>51</v>
      </c>
      <c r="F589" s="82">
        <v>17.5</v>
      </c>
      <c r="G589" s="64"/>
      <c r="H589" s="64"/>
      <c r="I589" s="662"/>
    </row>
    <row r="590" spans="1:9" ht="15.75" x14ac:dyDescent="0.25">
      <c r="A590" s="973">
        <v>209</v>
      </c>
      <c r="B590" s="181" t="s">
        <v>2510</v>
      </c>
      <c r="C590" s="181" t="s">
        <v>302</v>
      </c>
      <c r="D590" s="116" t="s">
        <v>59</v>
      </c>
      <c r="E590" s="116" t="s">
        <v>51</v>
      </c>
      <c r="F590" s="82">
        <v>18.5</v>
      </c>
      <c r="G590" s="64"/>
      <c r="H590" s="64"/>
      <c r="I590" s="662"/>
    </row>
    <row r="591" spans="1:9" ht="15.75" x14ac:dyDescent="0.25">
      <c r="A591" s="973">
        <v>210</v>
      </c>
      <c r="B591" s="181" t="s">
        <v>2511</v>
      </c>
      <c r="C591" s="181" t="s">
        <v>302</v>
      </c>
      <c r="D591" s="116" t="s">
        <v>59</v>
      </c>
      <c r="E591" s="116" t="s">
        <v>51</v>
      </c>
      <c r="F591" s="82">
        <v>10</v>
      </c>
      <c r="G591" s="64"/>
      <c r="H591" s="64"/>
      <c r="I591" s="662"/>
    </row>
    <row r="592" spans="1:9" ht="15.75" x14ac:dyDescent="0.25">
      <c r="A592" s="973">
        <v>211</v>
      </c>
      <c r="B592" s="181" t="s">
        <v>2512</v>
      </c>
      <c r="C592" s="181" t="s">
        <v>302</v>
      </c>
      <c r="D592" s="116" t="s">
        <v>59</v>
      </c>
      <c r="E592" s="116" t="s">
        <v>51</v>
      </c>
      <c r="F592" s="82">
        <v>20</v>
      </c>
      <c r="G592" s="64"/>
      <c r="H592" s="64"/>
      <c r="I592" s="662"/>
    </row>
    <row r="593" spans="1:9" ht="15.75" x14ac:dyDescent="0.25">
      <c r="A593" s="973">
        <v>212</v>
      </c>
      <c r="B593" s="181" t="s">
        <v>2513</v>
      </c>
      <c r="C593" s="181" t="s">
        <v>302</v>
      </c>
      <c r="D593" s="116" t="s">
        <v>59</v>
      </c>
      <c r="E593" s="116" t="s">
        <v>51</v>
      </c>
      <c r="F593" s="82">
        <v>5.5</v>
      </c>
      <c r="G593" s="64"/>
      <c r="H593" s="64"/>
      <c r="I593" s="662"/>
    </row>
    <row r="594" spans="1:9" ht="15.75" x14ac:dyDescent="0.25">
      <c r="A594" s="973">
        <v>213</v>
      </c>
      <c r="B594" s="181" t="s">
        <v>2514</v>
      </c>
      <c r="C594" s="181" t="s">
        <v>303</v>
      </c>
      <c r="D594" s="116" t="s">
        <v>59</v>
      </c>
      <c r="E594" s="116" t="s">
        <v>51</v>
      </c>
      <c r="F594" s="82">
        <v>38.799999999999997</v>
      </c>
      <c r="G594" s="64"/>
      <c r="H594" s="64"/>
      <c r="I594" s="662"/>
    </row>
    <row r="595" spans="1:9" ht="15.75" x14ac:dyDescent="0.25">
      <c r="A595" s="973">
        <v>214</v>
      </c>
      <c r="B595" s="181" t="s">
        <v>2515</v>
      </c>
      <c r="C595" s="181" t="s">
        <v>304</v>
      </c>
      <c r="D595" s="116" t="s">
        <v>59</v>
      </c>
      <c r="E595" s="116" t="s">
        <v>51</v>
      </c>
      <c r="F595" s="82">
        <v>6</v>
      </c>
      <c r="G595" s="64"/>
      <c r="H595" s="64"/>
      <c r="I595" s="662"/>
    </row>
    <row r="596" spans="1:9" ht="15.75" x14ac:dyDescent="0.25">
      <c r="A596" s="973">
        <v>215</v>
      </c>
      <c r="B596" s="181" t="s">
        <v>2504</v>
      </c>
      <c r="C596" s="181" t="s">
        <v>304</v>
      </c>
      <c r="D596" s="116" t="s">
        <v>59</v>
      </c>
      <c r="E596" s="116" t="s">
        <v>51</v>
      </c>
      <c r="F596" s="82">
        <v>8</v>
      </c>
      <c r="G596" s="64"/>
      <c r="H596" s="64"/>
      <c r="I596" s="662"/>
    </row>
    <row r="597" spans="1:9" ht="15.75" x14ac:dyDescent="0.25">
      <c r="A597" s="973">
        <v>216</v>
      </c>
      <c r="B597" s="181" t="s">
        <v>2516</v>
      </c>
      <c r="C597" s="181" t="s">
        <v>305</v>
      </c>
      <c r="D597" s="116" t="s">
        <v>59</v>
      </c>
      <c r="E597" s="116" t="s">
        <v>51</v>
      </c>
      <c r="F597" s="82">
        <v>12</v>
      </c>
      <c r="G597" s="64"/>
      <c r="H597" s="64"/>
      <c r="I597" s="662"/>
    </row>
    <row r="598" spans="1:9" ht="15.75" x14ac:dyDescent="0.25">
      <c r="A598" s="973">
        <v>217</v>
      </c>
      <c r="B598" s="181" t="s">
        <v>2517</v>
      </c>
      <c r="C598" s="181" t="s">
        <v>305</v>
      </c>
      <c r="D598" s="116" t="s">
        <v>59</v>
      </c>
      <c r="E598" s="116" t="s">
        <v>51</v>
      </c>
      <c r="F598" s="82">
        <v>25</v>
      </c>
      <c r="G598" s="64"/>
      <c r="H598" s="64"/>
      <c r="I598" s="662"/>
    </row>
    <row r="599" spans="1:9" ht="15.75" x14ac:dyDescent="0.25">
      <c r="A599" s="973">
        <v>218</v>
      </c>
      <c r="B599" s="181" t="s">
        <v>2518</v>
      </c>
      <c r="C599" s="181" t="s">
        <v>305</v>
      </c>
      <c r="D599" s="116" t="s">
        <v>59</v>
      </c>
      <c r="E599" s="116" t="s">
        <v>51</v>
      </c>
      <c r="F599" s="82">
        <v>20</v>
      </c>
      <c r="G599" s="64"/>
      <c r="H599" s="64"/>
      <c r="I599" s="662"/>
    </row>
    <row r="600" spans="1:9" ht="15.75" x14ac:dyDescent="0.25">
      <c r="A600" s="973">
        <v>219</v>
      </c>
      <c r="B600" s="181" t="s">
        <v>2519</v>
      </c>
      <c r="C600" s="181" t="s">
        <v>305</v>
      </c>
      <c r="D600" s="116" t="s">
        <v>59</v>
      </c>
      <c r="E600" s="116" t="s">
        <v>51</v>
      </c>
      <c r="F600" s="82">
        <v>3.5</v>
      </c>
      <c r="G600" s="64"/>
      <c r="H600" s="64"/>
      <c r="I600" s="662"/>
    </row>
    <row r="601" spans="1:9" ht="15.75" x14ac:dyDescent="0.25">
      <c r="A601" s="973">
        <v>220</v>
      </c>
      <c r="B601" s="181" t="s">
        <v>2520</v>
      </c>
      <c r="C601" s="181" t="s">
        <v>305</v>
      </c>
      <c r="D601" s="116" t="s">
        <v>59</v>
      </c>
      <c r="E601" s="116" t="s">
        <v>51</v>
      </c>
      <c r="F601" s="82">
        <v>3.5</v>
      </c>
      <c r="G601" s="64"/>
      <c r="H601" s="64"/>
      <c r="I601" s="662"/>
    </row>
    <row r="602" spans="1:9" ht="15.75" x14ac:dyDescent="0.25">
      <c r="A602" s="973">
        <v>221</v>
      </c>
      <c r="B602" s="181" t="s">
        <v>2521</v>
      </c>
      <c r="C602" s="181" t="s">
        <v>305</v>
      </c>
      <c r="D602" s="116" t="s">
        <v>59</v>
      </c>
      <c r="E602" s="116" t="s">
        <v>51</v>
      </c>
      <c r="F602" s="82">
        <v>8.6</v>
      </c>
      <c r="G602" s="64"/>
      <c r="H602" s="64"/>
      <c r="I602" s="662"/>
    </row>
    <row r="603" spans="1:9" ht="15.75" x14ac:dyDescent="0.25">
      <c r="A603" s="973">
        <v>222</v>
      </c>
      <c r="B603" s="181" t="s">
        <v>2385</v>
      </c>
      <c r="C603" s="181" t="s">
        <v>305</v>
      </c>
      <c r="D603" s="116" t="s">
        <v>59</v>
      </c>
      <c r="E603" s="116" t="s">
        <v>51</v>
      </c>
      <c r="F603" s="82">
        <v>9</v>
      </c>
      <c r="G603" s="64"/>
      <c r="H603" s="64"/>
      <c r="I603" s="662"/>
    </row>
    <row r="604" spans="1:9" ht="15.75" x14ac:dyDescent="0.25">
      <c r="A604" s="973">
        <v>223</v>
      </c>
      <c r="B604" s="181" t="s">
        <v>2522</v>
      </c>
      <c r="C604" s="181" t="s">
        <v>305</v>
      </c>
      <c r="D604" s="116" t="s">
        <v>59</v>
      </c>
      <c r="E604" s="116" t="s">
        <v>51</v>
      </c>
      <c r="F604" s="82">
        <v>7.5</v>
      </c>
      <c r="G604" s="64"/>
      <c r="H604" s="64"/>
      <c r="I604" s="662"/>
    </row>
    <row r="605" spans="1:9" ht="15.75" x14ac:dyDescent="0.25">
      <c r="A605" s="973">
        <v>224</v>
      </c>
      <c r="B605" s="181" t="s">
        <v>2523</v>
      </c>
      <c r="C605" s="181" t="s">
        <v>305</v>
      </c>
      <c r="D605" s="116" t="s">
        <v>59</v>
      </c>
      <c r="E605" s="116" t="s">
        <v>51</v>
      </c>
      <c r="F605" s="82">
        <v>7.5</v>
      </c>
      <c r="G605" s="64"/>
      <c r="H605" s="64"/>
      <c r="I605" s="662"/>
    </row>
    <row r="606" spans="1:9" ht="15.75" x14ac:dyDescent="0.25">
      <c r="A606" s="973">
        <v>225</v>
      </c>
      <c r="B606" s="181" t="s">
        <v>2524</v>
      </c>
      <c r="C606" s="181" t="s">
        <v>305</v>
      </c>
      <c r="D606" s="116" t="s">
        <v>59</v>
      </c>
      <c r="E606" s="116" t="s">
        <v>51</v>
      </c>
      <c r="F606" s="82">
        <v>7</v>
      </c>
      <c r="G606" s="64"/>
      <c r="H606" s="64"/>
      <c r="I606" s="662"/>
    </row>
    <row r="607" spans="1:9" ht="15.75" x14ac:dyDescent="0.25">
      <c r="A607" s="973">
        <v>226</v>
      </c>
      <c r="B607" s="181" t="s">
        <v>2525</v>
      </c>
      <c r="C607" s="181" t="s">
        <v>305</v>
      </c>
      <c r="D607" s="116" t="s">
        <v>59</v>
      </c>
      <c r="E607" s="116" t="s">
        <v>51</v>
      </c>
      <c r="F607" s="82">
        <v>3.5</v>
      </c>
      <c r="G607" s="64"/>
      <c r="H607" s="64"/>
      <c r="I607" s="662"/>
    </row>
    <row r="608" spans="1:9" ht="15.75" x14ac:dyDescent="0.25">
      <c r="A608" s="973">
        <v>227</v>
      </c>
      <c r="B608" s="181" t="s">
        <v>2526</v>
      </c>
      <c r="C608" s="181" t="s">
        <v>305</v>
      </c>
      <c r="D608" s="116" t="s">
        <v>59</v>
      </c>
      <c r="E608" s="116" t="s">
        <v>51</v>
      </c>
      <c r="F608" s="82">
        <v>7</v>
      </c>
      <c r="G608" s="64"/>
      <c r="H608" s="64"/>
      <c r="I608" s="662"/>
    </row>
    <row r="609" spans="1:9" ht="15.75" x14ac:dyDescent="0.25">
      <c r="A609" s="973">
        <v>228</v>
      </c>
      <c r="B609" s="181" t="s">
        <v>2527</v>
      </c>
      <c r="C609" s="181" t="s">
        <v>305</v>
      </c>
      <c r="D609" s="116" t="s">
        <v>59</v>
      </c>
      <c r="E609" s="116" t="s">
        <v>51</v>
      </c>
      <c r="F609" s="82">
        <v>3.5</v>
      </c>
      <c r="G609" s="64"/>
      <c r="H609" s="64"/>
      <c r="I609" s="662"/>
    </row>
    <row r="610" spans="1:9" ht="15.75" x14ac:dyDescent="0.25">
      <c r="A610" s="973">
        <v>229</v>
      </c>
      <c r="B610" s="181" t="s">
        <v>2528</v>
      </c>
      <c r="C610" s="181" t="s">
        <v>305</v>
      </c>
      <c r="D610" s="116" t="s">
        <v>59</v>
      </c>
      <c r="E610" s="116" t="s">
        <v>51</v>
      </c>
      <c r="F610" s="82">
        <v>8.5</v>
      </c>
      <c r="G610" s="64"/>
      <c r="H610" s="64"/>
      <c r="I610" s="662"/>
    </row>
    <row r="611" spans="1:9" ht="15.75" x14ac:dyDescent="0.25">
      <c r="A611" s="973">
        <v>230</v>
      </c>
      <c r="B611" s="181" t="s">
        <v>2529</v>
      </c>
      <c r="C611" s="181" t="s">
        <v>185</v>
      </c>
      <c r="D611" s="116" t="s">
        <v>59</v>
      </c>
      <c r="E611" s="116" t="s">
        <v>51</v>
      </c>
      <c r="F611" s="82">
        <v>7.2</v>
      </c>
      <c r="G611" s="64"/>
      <c r="H611" s="64"/>
      <c r="I611" s="662"/>
    </row>
    <row r="612" spans="1:9" ht="15.75" x14ac:dyDescent="0.25">
      <c r="A612" s="973">
        <v>231</v>
      </c>
      <c r="B612" s="181" t="s">
        <v>2530</v>
      </c>
      <c r="C612" s="181" t="s">
        <v>185</v>
      </c>
      <c r="D612" s="116" t="s">
        <v>59</v>
      </c>
      <c r="E612" s="116" t="s">
        <v>51</v>
      </c>
      <c r="F612" s="82">
        <v>12</v>
      </c>
      <c r="G612" s="64"/>
      <c r="H612" s="64"/>
      <c r="I612" s="662"/>
    </row>
    <row r="613" spans="1:9" ht="15.75" x14ac:dyDescent="0.25">
      <c r="A613" s="973">
        <v>232</v>
      </c>
      <c r="B613" s="181" t="s">
        <v>2531</v>
      </c>
      <c r="C613" s="181" t="s">
        <v>185</v>
      </c>
      <c r="D613" s="116" t="s">
        <v>59</v>
      </c>
      <c r="E613" s="116" t="s">
        <v>51</v>
      </c>
      <c r="F613" s="82">
        <v>46.8</v>
      </c>
      <c r="G613" s="64"/>
      <c r="H613" s="64"/>
      <c r="I613" s="662"/>
    </row>
    <row r="614" spans="1:9" ht="15.75" x14ac:dyDescent="0.25">
      <c r="A614" s="973">
        <v>233</v>
      </c>
      <c r="B614" s="181" t="s">
        <v>2532</v>
      </c>
      <c r="C614" s="181" t="s">
        <v>185</v>
      </c>
      <c r="D614" s="116" t="s">
        <v>59</v>
      </c>
      <c r="E614" s="116" t="s">
        <v>51</v>
      </c>
      <c r="F614" s="82">
        <v>8.5</v>
      </c>
      <c r="G614" s="64"/>
      <c r="H614" s="64"/>
      <c r="I614" s="662"/>
    </row>
    <row r="615" spans="1:9" ht="15.75" x14ac:dyDescent="0.25">
      <c r="A615" s="973">
        <v>234</v>
      </c>
      <c r="B615" s="181" t="s">
        <v>2533</v>
      </c>
      <c r="C615" s="181" t="s">
        <v>185</v>
      </c>
      <c r="D615" s="116" t="s">
        <v>59</v>
      </c>
      <c r="E615" s="116" t="s">
        <v>51</v>
      </c>
      <c r="F615" s="82">
        <v>7</v>
      </c>
      <c r="G615" s="64"/>
      <c r="H615" s="64"/>
      <c r="I615" s="662"/>
    </row>
    <row r="616" spans="1:9" ht="15.75" x14ac:dyDescent="0.25">
      <c r="A616" s="973">
        <v>235</v>
      </c>
      <c r="B616" s="181" t="s">
        <v>2534</v>
      </c>
      <c r="C616" s="181" t="s">
        <v>185</v>
      </c>
      <c r="D616" s="116" t="s">
        <v>59</v>
      </c>
      <c r="E616" s="116" t="s">
        <v>51</v>
      </c>
      <c r="F616" s="82">
        <v>5</v>
      </c>
      <c r="G616" s="64"/>
      <c r="H616" s="64"/>
      <c r="I616" s="662"/>
    </row>
    <row r="617" spans="1:9" ht="15.75" x14ac:dyDescent="0.25">
      <c r="A617" s="973">
        <v>236</v>
      </c>
      <c r="B617" s="181" t="s">
        <v>2535</v>
      </c>
      <c r="C617" s="181" t="s">
        <v>185</v>
      </c>
      <c r="D617" s="116" t="s">
        <v>59</v>
      </c>
      <c r="E617" s="116" t="s">
        <v>51</v>
      </c>
      <c r="F617" s="82">
        <v>4</v>
      </c>
      <c r="G617" s="64"/>
      <c r="H617" s="64"/>
      <c r="I617" s="662"/>
    </row>
    <row r="618" spans="1:9" ht="15.75" x14ac:dyDescent="0.25">
      <c r="A618" s="973">
        <v>237</v>
      </c>
      <c r="B618" s="181" t="s">
        <v>2536</v>
      </c>
      <c r="C618" s="181" t="s">
        <v>185</v>
      </c>
      <c r="D618" s="116" t="s">
        <v>59</v>
      </c>
      <c r="E618" s="116" t="s">
        <v>51</v>
      </c>
      <c r="F618" s="82">
        <v>11</v>
      </c>
      <c r="G618" s="64"/>
      <c r="H618" s="64"/>
      <c r="I618" s="662"/>
    </row>
    <row r="619" spans="1:9" ht="15.75" x14ac:dyDescent="0.25">
      <c r="A619" s="973">
        <v>238</v>
      </c>
      <c r="B619" s="181" t="s">
        <v>2537</v>
      </c>
      <c r="C619" s="181" t="s">
        <v>185</v>
      </c>
      <c r="D619" s="116" t="s">
        <v>59</v>
      </c>
      <c r="E619" s="116" t="s">
        <v>51</v>
      </c>
      <c r="F619" s="82">
        <v>5</v>
      </c>
      <c r="G619" s="64"/>
      <c r="H619" s="64"/>
      <c r="I619" s="662"/>
    </row>
    <row r="620" spans="1:9" ht="15.75" x14ac:dyDescent="0.25">
      <c r="A620" s="973">
        <v>239</v>
      </c>
      <c r="B620" s="181" t="s">
        <v>2538</v>
      </c>
      <c r="C620" s="181" t="s">
        <v>185</v>
      </c>
      <c r="D620" s="116" t="s">
        <v>59</v>
      </c>
      <c r="E620" s="116" t="s">
        <v>51</v>
      </c>
      <c r="F620" s="82">
        <v>7</v>
      </c>
      <c r="G620" s="64"/>
      <c r="H620" s="64"/>
      <c r="I620" s="662"/>
    </row>
    <row r="621" spans="1:9" ht="15.75" x14ac:dyDescent="0.25">
      <c r="A621" s="973">
        <v>240</v>
      </c>
      <c r="B621" s="181" t="s">
        <v>2539</v>
      </c>
      <c r="C621" s="181" t="s">
        <v>185</v>
      </c>
      <c r="D621" s="116" t="s">
        <v>59</v>
      </c>
      <c r="E621" s="116" t="s">
        <v>51</v>
      </c>
      <c r="F621" s="82">
        <v>5</v>
      </c>
      <c r="G621" s="64"/>
      <c r="H621" s="64"/>
      <c r="I621" s="662"/>
    </row>
    <row r="622" spans="1:9" ht="15.75" x14ac:dyDescent="0.25">
      <c r="A622" s="973">
        <v>241</v>
      </c>
      <c r="B622" s="181" t="s">
        <v>2540</v>
      </c>
      <c r="C622" s="181" t="s">
        <v>185</v>
      </c>
      <c r="D622" s="116" t="s">
        <v>59</v>
      </c>
      <c r="E622" s="116" t="s">
        <v>51</v>
      </c>
      <c r="F622" s="82">
        <v>8</v>
      </c>
      <c r="G622" s="64"/>
      <c r="H622" s="64"/>
      <c r="I622" s="662"/>
    </row>
    <row r="623" spans="1:9" ht="15.75" x14ac:dyDescent="0.25">
      <c r="A623" s="973">
        <v>242</v>
      </c>
      <c r="B623" s="181" t="s">
        <v>2541</v>
      </c>
      <c r="C623" s="181" t="s">
        <v>185</v>
      </c>
      <c r="D623" s="116" t="s">
        <v>59</v>
      </c>
      <c r="E623" s="116" t="s">
        <v>51</v>
      </c>
      <c r="F623" s="82">
        <v>10</v>
      </c>
      <c r="G623" s="64"/>
      <c r="H623" s="64"/>
      <c r="I623" s="662"/>
    </row>
    <row r="624" spans="1:9" ht="15.75" x14ac:dyDescent="0.25">
      <c r="A624" s="973">
        <v>243</v>
      </c>
      <c r="B624" s="181" t="s">
        <v>2542</v>
      </c>
      <c r="C624" s="181" t="s">
        <v>185</v>
      </c>
      <c r="D624" s="116" t="s">
        <v>59</v>
      </c>
      <c r="E624" s="116" t="s">
        <v>51</v>
      </c>
      <c r="F624" s="82">
        <v>6.5</v>
      </c>
      <c r="G624" s="64"/>
      <c r="H624" s="64"/>
      <c r="I624" s="662"/>
    </row>
    <row r="625" spans="1:9" ht="15.75" x14ac:dyDescent="0.25">
      <c r="A625" s="973">
        <v>244</v>
      </c>
      <c r="B625" s="181" t="s">
        <v>2543</v>
      </c>
      <c r="C625" s="181" t="s">
        <v>185</v>
      </c>
      <c r="D625" s="116" t="s">
        <v>59</v>
      </c>
      <c r="E625" s="116" t="s">
        <v>51</v>
      </c>
      <c r="F625" s="82">
        <v>11</v>
      </c>
      <c r="G625" s="64"/>
      <c r="H625" s="64"/>
      <c r="I625" s="662"/>
    </row>
    <row r="626" spans="1:9" ht="15.75" x14ac:dyDescent="0.25">
      <c r="A626" s="973">
        <v>245</v>
      </c>
      <c r="B626" s="181" t="s">
        <v>2544</v>
      </c>
      <c r="C626" s="181" t="s">
        <v>306</v>
      </c>
      <c r="D626" s="116" t="s">
        <v>59</v>
      </c>
      <c r="E626" s="116" t="s">
        <v>51</v>
      </c>
      <c r="F626" s="82">
        <v>16</v>
      </c>
      <c r="G626" s="64"/>
      <c r="H626" s="64"/>
      <c r="I626" s="662"/>
    </row>
    <row r="627" spans="1:9" ht="15.75" x14ac:dyDescent="0.25">
      <c r="A627" s="973">
        <v>246</v>
      </c>
      <c r="B627" s="181" t="s">
        <v>2545</v>
      </c>
      <c r="C627" s="181" t="s">
        <v>306</v>
      </c>
      <c r="D627" s="116" t="s">
        <v>59</v>
      </c>
      <c r="E627" s="116" t="s">
        <v>51</v>
      </c>
      <c r="F627" s="82">
        <v>6</v>
      </c>
      <c r="G627" s="64"/>
      <c r="H627" s="64"/>
      <c r="I627" s="662"/>
    </row>
    <row r="628" spans="1:9" ht="15.75" x14ac:dyDescent="0.25">
      <c r="A628" s="973">
        <v>247</v>
      </c>
      <c r="B628" s="181" t="s">
        <v>2546</v>
      </c>
      <c r="C628" s="181" t="s">
        <v>306</v>
      </c>
      <c r="D628" s="116" t="s">
        <v>59</v>
      </c>
      <c r="E628" s="116" t="s">
        <v>51</v>
      </c>
      <c r="F628" s="82">
        <v>11</v>
      </c>
      <c r="G628" s="64"/>
      <c r="H628" s="64"/>
      <c r="I628" s="662"/>
    </row>
    <row r="629" spans="1:9" ht="15.75" x14ac:dyDescent="0.25">
      <c r="A629" s="973">
        <v>248</v>
      </c>
      <c r="B629" s="181" t="s">
        <v>2543</v>
      </c>
      <c r="C629" s="181" t="s">
        <v>306</v>
      </c>
      <c r="D629" s="116" t="s">
        <v>59</v>
      </c>
      <c r="E629" s="116" t="s">
        <v>51</v>
      </c>
      <c r="F629" s="82">
        <v>23</v>
      </c>
      <c r="G629" s="64"/>
      <c r="H629" s="64"/>
      <c r="I629" s="662"/>
    </row>
    <row r="630" spans="1:9" ht="15.75" x14ac:dyDescent="0.25">
      <c r="A630" s="973">
        <v>249</v>
      </c>
      <c r="B630" s="181" t="s">
        <v>2547</v>
      </c>
      <c r="C630" s="181" t="s">
        <v>306</v>
      </c>
      <c r="D630" s="116" t="s">
        <v>59</v>
      </c>
      <c r="E630" s="116" t="s">
        <v>51</v>
      </c>
      <c r="F630" s="82">
        <v>25.3</v>
      </c>
      <c r="G630" s="64"/>
      <c r="H630" s="64"/>
      <c r="I630" s="662"/>
    </row>
    <row r="631" spans="1:9" ht="15.75" x14ac:dyDescent="0.25">
      <c r="A631" s="973">
        <v>250</v>
      </c>
      <c r="B631" s="181" t="s">
        <v>2548</v>
      </c>
      <c r="C631" s="181" t="s">
        <v>306</v>
      </c>
      <c r="D631" s="116" t="s">
        <v>59</v>
      </c>
      <c r="E631" s="116" t="s">
        <v>51</v>
      </c>
      <c r="F631" s="82">
        <v>18</v>
      </c>
      <c r="G631" s="64"/>
      <c r="H631" s="64"/>
      <c r="I631" s="662"/>
    </row>
    <row r="632" spans="1:9" ht="15.75" x14ac:dyDescent="0.25">
      <c r="A632" s="973">
        <v>251</v>
      </c>
      <c r="B632" s="181" t="s">
        <v>2549</v>
      </c>
      <c r="C632" s="181" t="s">
        <v>306</v>
      </c>
      <c r="D632" s="116" t="s">
        <v>59</v>
      </c>
      <c r="E632" s="116" t="s">
        <v>51</v>
      </c>
      <c r="F632" s="82">
        <v>16</v>
      </c>
      <c r="G632" s="64"/>
      <c r="H632" s="64"/>
      <c r="I632" s="662"/>
    </row>
    <row r="633" spans="1:9" ht="15.75" x14ac:dyDescent="0.25">
      <c r="A633" s="973">
        <v>252</v>
      </c>
      <c r="B633" s="181" t="s">
        <v>2550</v>
      </c>
      <c r="C633" s="181" t="s">
        <v>306</v>
      </c>
      <c r="D633" s="116" t="s">
        <v>59</v>
      </c>
      <c r="E633" s="116" t="s">
        <v>51</v>
      </c>
      <c r="F633" s="82">
        <v>12</v>
      </c>
      <c r="G633" s="64"/>
      <c r="H633" s="64"/>
      <c r="I633" s="662"/>
    </row>
    <row r="634" spans="1:9" ht="15.75" x14ac:dyDescent="0.25">
      <c r="A634" s="973">
        <v>253</v>
      </c>
      <c r="B634" s="181" t="s">
        <v>2551</v>
      </c>
      <c r="C634" s="181" t="s">
        <v>306</v>
      </c>
      <c r="D634" s="116" t="s">
        <v>59</v>
      </c>
      <c r="E634" s="116" t="s">
        <v>51</v>
      </c>
      <c r="F634" s="82">
        <v>15</v>
      </c>
      <c r="G634" s="64"/>
      <c r="H634" s="64"/>
      <c r="I634" s="662"/>
    </row>
    <row r="635" spans="1:9" ht="15.75" x14ac:dyDescent="0.25">
      <c r="A635" s="973">
        <v>254</v>
      </c>
      <c r="B635" s="181" t="s">
        <v>2552</v>
      </c>
      <c r="C635" s="181" t="s">
        <v>306</v>
      </c>
      <c r="D635" s="116" t="s">
        <v>59</v>
      </c>
      <c r="E635" s="116" t="s">
        <v>51</v>
      </c>
      <c r="F635" s="82">
        <v>8</v>
      </c>
      <c r="G635" s="64"/>
      <c r="H635" s="64"/>
      <c r="I635" s="662"/>
    </row>
    <row r="636" spans="1:9" ht="15.75" x14ac:dyDescent="0.25">
      <c r="A636" s="973">
        <v>255</v>
      </c>
      <c r="B636" s="181" t="s">
        <v>2553</v>
      </c>
      <c r="C636" s="181" t="s">
        <v>306</v>
      </c>
      <c r="D636" s="116" t="s">
        <v>59</v>
      </c>
      <c r="E636" s="116" t="s">
        <v>51</v>
      </c>
      <c r="F636" s="82">
        <v>18</v>
      </c>
      <c r="G636" s="64"/>
      <c r="H636" s="64"/>
      <c r="I636" s="662"/>
    </row>
    <row r="637" spans="1:9" ht="15.75" x14ac:dyDescent="0.25">
      <c r="A637" s="973">
        <v>256</v>
      </c>
      <c r="B637" s="181" t="s">
        <v>2554</v>
      </c>
      <c r="C637" s="181" t="s">
        <v>306</v>
      </c>
      <c r="D637" s="116" t="s">
        <v>59</v>
      </c>
      <c r="E637" s="116" t="s">
        <v>51</v>
      </c>
      <c r="F637" s="82">
        <v>8</v>
      </c>
      <c r="G637" s="64"/>
      <c r="H637" s="64"/>
      <c r="I637" s="662"/>
    </row>
    <row r="638" spans="1:9" ht="15.75" x14ac:dyDescent="0.25">
      <c r="A638" s="973">
        <v>257</v>
      </c>
      <c r="B638" s="181" t="s">
        <v>2462</v>
      </c>
      <c r="C638" s="181" t="s">
        <v>307</v>
      </c>
      <c r="D638" s="116" t="s">
        <v>59</v>
      </c>
      <c r="E638" s="116" t="s">
        <v>51</v>
      </c>
      <c r="F638" s="82">
        <v>2.6</v>
      </c>
      <c r="G638" s="64"/>
      <c r="H638" s="64"/>
      <c r="I638" s="662"/>
    </row>
    <row r="639" spans="1:9" ht="15.75" x14ac:dyDescent="0.25">
      <c r="A639" s="973">
        <v>258</v>
      </c>
      <c r="B639" s="181" t="s">
        <v>2555</v>
      </c>
      <c r="C639" s="181" t="s">
        <v>307</v>
      </c>
      <c r="D639" s="116" t="s">
        <v>59</v>
      </c>
      <c r="E639" s="116" t="s">
        <v>51</v>
      </c>
      <c r="F639" s="82">
        <v>5</v>
      </c>
      <c r="G639" s="64"/>
      <c r="H639" s="64"/>
      <c r="I639" s="662"/>
    </row>
    <row r="640" spans="1:9" ht="15.75" x14ac:dyDescent="0.25">
      <c r="A640" s="973">
        <v>259</v>
      </c>
      <c r="B640" s="181" t="s">
        <v>2556</v>
      </c>
      <c r="C640" s="181" t="s">
        <v>307</v>
      </c>
      <c r="D640" s="116" t="s">
        <v>59</v>
      </c>
      <c r="E640" s="116" t="s">
        <v>51</v>
      </c>
      <c r="F640" s="82">
        <v>12</v>
      </c>
      <c r="G640" s="64"/>
      <c r="H640" s="64"/>
      <c r="I640" s="662"/>
    </row>
    <row r="641" spans="1:9" ht="15.75" x14ac:dyDescent="0.25">
      <c r="A641" s="15"/>
      <c r="B641" s="16" t="s">
        <v>282</v>
      </c>
      <c r="C641" s="24"/>
      <c r="D641" s="15"/>
      <c r="E641" s="15"/>
      <c r="F641" s="84"/>
      <c r="G641" s="64"/>
      <c r="H641" s="64"/>
      <c r="I641" s="662"/>
    </row>
    <row r="642" spans="1:9" ht="15.75" x14ac:dyDescent="0.25">
      <c r="A642" s="116">
        <v>260</v>
      </c>
      <c r="B642" s="181" t="s">
        <v>2557</v>
      </c>
      <c r="C642" s="181" t="s">
        <v>306</v>
      </c>
      <c r="D642" s="116" t="s">
        <v>852</v>
      </c>
      <c r="E642" s="116" t="s">
        <v>51</v>
      </c>
      <c r="F642" s="82">
        <v>10</v>
      </c>
      <c r="G642" s="64"/>
      <c r="H642" s="64"/>
      <c r="I642" s="662"/>
    </row>
    <row r="643" spans="1:9" ht="15.75" x14ac:dyDescent="0.25">
      <c r="A643" s="116">
        <v>261</v>
      </c>
      <c r="B643" s="181" t="s">
        <v>2559</v>
      </c>
      <c r="C643" s="181" t="s">
        <v>306</v>
      </c>
      <c r="D643" s="116" t="s">
        <v>852</v>
      </c>
      <c r="E643" s="116" t="s">
        <v>51</v>
      </c>
      <c r="F643" s="82">
        <v>12</v>
      </c>
      <c r="G643" s="64"/>
      <c r="H643" s="64"/>
      <c r="I643" s="662"/>
    </row>
    <row r="644" spans="1:9" ht="15.75" x14ac:dyDescent="0.25">
      <c r="A644" s="973">
        <v>262</v>
      </c>
      <c r="B644" s="181" t="s">
        <v>2558</v>
      </c>
      <c r="C644" s="181" t="s">
        <v>306</v>
      </c>
      <c r="D644" s="116" t="s">
        <v>852</v>
      </c>
      <c r="E644" s="116" t="s">
        <v>51</v>
      </c>
      <c r="F644" s="82">
        <v>17</v>
      </c>
      <c r="G644" s="64"/>
      <c r="H644" s="64"/>
      <c r="I644" s="662"/>
    </row>
    <row r="645" spans="1:9" ht="15.75" x14ac:dyDescent="0.25">
      <c r="A645" s="973">
        <v>263</v>
      </c>
      <c r="B645" s="181" t="s">
        <v>2560</v>
      </c>
      <c r="C645" s="181" t="s">
        <v>306</v>
      </c>
      <c r="D645" s="116" t="s">
        <v>852</v>
      </c>
      <c r="E645" s="116" t="s">
        <v>51</v>
      </c>
      <c r="F645" s="82">
        <v>8</v>
      </c>
      <c r="G645" s="64"/>
      <c r="H645" s="64"/>
      <c r="I645" s="662"/>
    </row>
    <row r="646" spans="1:9" ht="15.75" x14ac:dyDescent="0.25">
      <c r="A646" s="973">
        <v>264</v>
      </c>
      <c r="B646" s="181" t="s">
        <v>2561</v>
      </c>
      <c r="C646" s="181" t="s">
        <v>307</v>
      </c>
      <c r="D646" s="116" t="s">
        <v>852</v>
      </c>
      <c r="E646" s="116" t="s">
        <v>51</v>
      </c>
      <c r="F646" s="82">
        <v>17.399999999999999</v>
      </c>
      <c r="G646" s="64"/>
      <c r="H646" s="64"/>
      <c r="I646" s="662"/>
    </row>
    <row r="647" spans="1:9" ht="15.75" x14ac:dyDescent="0.25">
      <c r="A647" s="15" t="s">
        <v>782</v>
      </c>
      <c r="B647" s="16" t="s">
        <v>893</v>
      </c>
      <c r="C647" s="16"/>
      <c r="D647" s="15"/>
      <c r="E647" s="15"/>
      <c r="F647" s="84"/>
      <c r="G647" s="64"/>
      <c r="H647" s="64"/>
      <c r="I647" s="662"/>
    </row>
    <row r="648" spans="1:9" ht="15.75" x14ac:dyDescent="0.25">
      <c r="A648" s="116">
        <v>265</v>
      </c>
      <c r="B648" s="181" t="s">
        <v>2562</v>
      </c>
      <c r="C648" s="181" t="s">
        <v>308</v>
      </c>
      <c r="D648" s="116" t="s">
        <v>59</v>
      </c>
      <c r="E648" s="116" t="s">
        <v>51</v>
      </c>
      <c r="F648" s="82">
        <v>10</v>
      </c>
      <c r="G648" s="64"/>
      <c r="H648" s="64"/>
      <c r="I648" s="662"/>
    </row>
    <row r="649" spans="1:9" ht="15.75" x14ac:dyDescent="0.25">
      <c r="A649" s="116">
        <v>266</v>
      </c>
      <c r="B649" s="181" t="s">
        <v>2563</v>
      </c>
      <c r="C649" s="181" t="s">
        <v>308</v>
      </c>
      <c r="D649" s="116" t="s">
        <v>59</v>
      </c>
      <c r="E649" s="116" t="s">
        <v>51</v>
      </c>
      <c r="F649" s="82">
        <v>5</v>
      </c>
      <c r="G649" s="64"/>
      <c r="H649" s="64"/>
      <c r="I649" s="662"/>
    </row>
    <row r="650" spans="1:9" ht="15.75" x14ac:dyDescent="0.25">
      <c r="A650" s="973">
        <v>267</v>
      </c>
      <c r="B650" s="181" t="s">
        <v>2564</v>
      </c>
      <c r="C650" s="181" t="s">
        <v>308</v>
      </c>
      <c r="D650" s="116" t="s">
        <v>59</v>
      </c>
      <c r="E650" s="116" t="s">
        <v>51</v>
      </c>
      <c r="F650" s="82">
        <v>10</v>
      </c>
      <c r="G650" s="64"/>
      <c r="H650" s="64"/>
      <c r="I650" s="662"/>
    </row>
    <row r="651" spans="1:9" ht="15.75" x14ac:dyDescent="0.25">
      <c r="A651" s="973">
        <v>268</v>
      </c>
      <c r="B651" s="181" t="s">
        <v>2565</v>
      </c>
      <c r="C651" s="181" t="s">
        <v>308</v>
      </c>
      <c r="D651" s="116" t="s">
        <v>59</v>
      </c>
      <c r="E651" s="116" t="s">
        <v>51</v>
      </c>
      <c r="F651" s="82">
        <v>5</v>
      </c>
      <c r="G651" s="64"/>
      <c r="H651" s="64"/>
      <c r="I651" s="662"/>
    </row>
    <row r="652" spans="1:9" ht="15.75" x14ac:dyDescent="0.25">
      <c r="A652" s="973">
        <v>269</v>
      </c>
      <c r="B652" s="181" t="s">
        <v>2566</v>
      </c>
      <c r="C652" s="181" t="s">
        <v>308</v>
      </c>
      <c r="D652" s="116" t="s">
        <v>59</v>
      </c>
      <c r="E652" s="116" t="s">
        <v>51</v>
      </c>
      <c r="F652" s="82">
        <v>5</v>
      </c>
      <c r="G652" s="64"/>
      <c r="H652" s="64"/>
      <c r="I652" s="662"/>
    </row>
    <row r="653" spans="1:9" ht="15.75" x14ac:dyDescent="0.25">
      <c r="A653" s="973">
        <v>270</v>
      </c>
      <c r="B653" s="181" t="s">
        <v>2567</v>
      </c>
      <c r="C653" s="181" t="s">
        <v>308</v>
      </c>
      <c r="D653" s="116" t="s">
        <v>59</v>
      </c>
      <c r="E653" s="116" t="s">
        <v>51</v>
      </c>
      <c r="F653" s="82">
        <v>4</v>
      </c>
      <c r="G653" s="64"/>
      <c r="H653" s="64"/>
      <c r="I653" s="662"/>
    </row>
    <row r="654" spans="1:9" ht="15.75" x14ac:dyDescent="0.25">
      <c r="A654" s="973">
        <v>271</v>
      </c>
      <c r="B654" s="181" t="s">
        <v>2568</v>
      </c>
      <c r="C654" s="181" t="s">
        <v>309</v>
      </c>
      <c r="D654" s="116" t="s">
        <v>59</v>
      </c>
      <c r="E654" s="116" t="s">
        <v>51</v>
      </c>
      <c r="F654" s="82">
        <v>33</v>
      </c>
      <c r="G654" s="64"/>
      <c r="H654" s="64"/>
      <c r="I654" s="662"/>
    </row>
    <row r="655" spans="1:9" ht="15.75" x14ac:dyDescent="0.25">
      <c r="A655" s="973">
        <v>272</v>
      </c>
      <c r="B655" s="181" t="s">
        <v>2569</v>
      </c>
      <c r="C655" s="181" t="s">
        <v>309</v>
      </c>
      <c r="D655" s="116" t="s">
        <v>59</v>
      </c>
      <c r="E655" s="116" t="s">
        <v>51</v>
      </c>
      <c r="F655" s="82">
        <v>4.28</v>
      </c>
      <c r="G655" s="64"/>
      <c r="H655" s="64"/>
      <c r="I655" s="662"/>
    </row>
    <row r="656" spans="1:9" ht="15.75" x14ac:dyDescent="0.25">
      <c r="A656" s="973">
        <v>273</v>
      </c>
      <c r="B656" s="181" t="s">
        <v>2570</v>
      </c>
      <c r="C656" s="181" t="s">
        <v>310</v>
      </c>
      <c r="D656" s="116" t="s">
        <v>59</v>
      </c>
      <c r="E656" s="116" t="s">
        <v>51</v>
      </c>
      <c r="F656" s="82">
        <v>23.7</v>
      </c>
      <c r="G656" s="64"/>
      <c r="H656" s="64"/>
      <c r="I656" s="662"/>
    </row>
    <row r="657" spans="1:9" ht="15.75" x14ac:dyDescent="0.25">
      <c r="A657" s="973">
        <v>274</v>
      </c>
      <c r="B657" s="181" t="s">
        <v>1031</v>
      </c>
      <c r="C657" s="181" t="s">
        <v>310</v>
      </c>
      <c r="D657" s="116" t="s">
        <v>59</v>
      </c>
      <c r="E657" s="116" t="s">
        <v>51</v>
      </c>
      <c r="F657" s="82">
        <v>10</v>
      </c>
      <c r="G657" s="64"/>
      <c r="H657" s="64"/>
      <c r="I657" s="662"/>
    </row>
    <row r="658" spans="1:9" ht="15.75" x14ac:dyDescent="0.25">
      <c r="A658" s="973">
        <v>275</v>
      </c>
      <c r="B658" s="181" t="s">
        <v>2571</v>
      </c>
      <c r="C658" s="181" t="s">
        <v>311</v>
      </c>
      <c r="D658" s="116" t="s">
        <v>59</v>
      </c>
      <c r="E658" s="116" t="s">
        <v>51</v>
      </c>
      <c r="F658" s="82">
        <v>3</v>
      </c>
      <c r="G658" s="64"/>
      <c r="H658" s="64"/>
      <c r="I658" s="662"/>
    </row>
    <row r="659" spans="1:9" ht="15.75" x14ac:dyDescent="0.25">
      <c r="A659" s="973">
        <v>276</v>
      </c>
      <c r="B659" s="181" t="s">
        <v>2564</v>
      </c>
      <c r="C659" s="181" t="s">
        <v>311</v>
      </c>
      <c r="D659" s="116" t="s">
        <v>59</v>
      </c>
      <c r="E659" s="116" t="s">
        <v>51</v>
      </c>
      <c r="F659" s="82">
        <v>5</v>
      </c>
      <c r="G659" s="64"/>
      <c r="H659" s="64"/>
      <c r="I659" s="662"/>
    </row>
    <row r="660" spans="1:9" ht="15.75" x14ac:dyDescent="0.25">
      <c r="A660" s="973">
        <v>277</v>
      </c>
      <c r="B660" s="181" t="s">
        <v>2572</v>
      </c>
      <c r="C660" s="181" t="s">
        <v>311</v>
      </c>
      <c r="D660" s="116" t="s">
        <v>59</v>
      </c>
      <c r="E660" s="116" t="s">
        <v>51</v>
      </c>
      <c r="F660" s="82">
        <v>3</v>
      </c>
      <c r="G660" s="64"/>
      <c r="H660" s="64"/>
      <c r="I660" s="662"/>
    </row>
    <row r="661" spans="1:9" ht="15.75" x14ac:dyDescent="0.25">
      <c r="A661" s="973">
        <v>278</v>
      </c>
      <c r="B661" s="181" t="s">
        <v>2573</v>
      </c>
      <c r="C661" s="181" t="s">
        <v>311</v>
      </c>
      <c r="D661" s="116" t="s">
        <v>59</v>
      </c>
      <c r="E661" s="116" t="s">
        <v>51</v>
      </c>
      <c r="F661" s="82">
        <v>2</v>
      </c>
      <c r="G661" s="64"/>
      <c r="H661" s="64"/>
      <c r="I661" s="662"/>
    </row>
    <row r="662" spans="1:9" ht="15.75" x14ac:dyDescent="0.25">
      <c r="A662" s="973">
        <v>279</v>
      </c>
      <c r="B662" s="181" t="s">
        <v>2574</v>
      </c>
      <c r="C662" s="181" t="s">
        <v>311</v>
      </c>
      <c r="D662" s="116" t="s">
        <v>59</v>
      </c>
      <c r="E662" s="116" t="s">
        <v>51</v>
      </c>
      <c r="F662" s="82">
        <v>4</v>
      </c>
      <c r="G662" s="64"/>
      <c r="H662" s="64"/>
      <c r="I662" s="662"/>
    </row>
    <row r="663" spans="1:9" ht="15.75" x14ac:dyDescent="0.25">
      <c r="A663" s="973">
        <v>280</v>
      </c>
      <c r="B663" s="181" t="s">
        <v>2575</v>
      </c>
      <c r="C663" s="181" t="s">
        <v>311</v>
      </c>
      <c r="D663" s="116" t="s">
        <v>59</v>
      </c>
      <c r="E663" s="116" t="s">
        <v>51</v>
      </c>
      <c r="F663" s="82">
        <v>4</v>
      </c>
      <c r="G663" s="64"/>
      <c r="H663" s="64"/>
      <c r="I663" s="662"/>
    </row>
    <row r="664" spans="1:9" ht="15.75" x14ac:dyDescent="0.25">
      <c r="A664" s="973">
        <v>281</v>
      </c>
      <c r="B664" s="181" t="s">
        <v>2576</v>
      </c>
      <c r="C664" s="181" t="s">
        <v>311</v>
      </c>
      <c r="D664" s="116" t="s">
        <v>59</v>
      </c>
      <c r="E664" s="116" t="s">
        <v>51</v>
      </c>
      <c r="F664" s="82">
        <v>4</v>
      </c>
      <c r="G664" s="64"/>
      <c r="H664" s="64"/>
      <c r="I664" s="662"/>
    </row>
    <row r="665" spans="1:9" ht="15.75" x14ac:dyDescent="0.25">
      <c r="A665" s="973">
        <v>282</v>
      </c>
      <c r="B665" s="181" t="s">
        <v>2577</v>
      </c>
      <c r="C665" s="181" t="s">
        <v>311</v>
      </c>
      <c r="D665" s="116" t="s">
        <v>59</v>
      </c>
      <c r="E665" s="116" t="s">
        <v>51</v>
      </c>
      <c r="F665" s="82">
        <v>5</v>
      </c>
      <c r="G665" s="64"/>
      <c r="H665" s="64"/>
      <c r="I665" s="662"/>
    </row>
    <row r="666" spans="1:9" ht="15.75" x14ac:dyDescent="0.25">
      <c r="A666" s="973">
        <v>283</v>
      </c>
      <c r="B666" s="181" t="s">
        <v>2578</v>
      </c>
      <c r="C666" s="181" t="s">
        <v>311</v>
      </c>
      <c r="D666" s="116" t="s">
        <v>59</v>
      </c>
      <c r="E666" s="116" t="s">
        <v>51</v>
      </c>
      <c r="F666" s="82">
        <v>5</v>
      </c>
      <c r="G666" s="64"/>
      <c r="H666" s="64"/>
      <c r="I666" s="662"/>
    </row>
    <row r="667" spans="1:9" ht="15.75" x14ac:dyDescent="0.25">
      <c r="A667" s="973">
        <v>284</v>
      </c>
      <c r="B667" s="181" t="s">
        <v>2579</v>
      </c>
      <c r="C667" s="181" t="s">
        <v>311</v>
      </c>
      <c r="D667" s="116" t="s">
        <v>59</v>
      </c>
      <c r="E667" s="116" t="s">
        <v>51</v>
      </c>
      <c r="F667" s="82">
        <v>2</v>
      </c>
      <c r="G667" s="64"/>
      <c r="H667" s="64"/>
      <c r="I667" s="662"/>
    </row>
    <row r="668" spans="1:9" ht="15.75" x14ac:dyDescent="0.25">
      <c r="A668" s="973">
        <v>285</v>
      </c>
      <c r="B668" s="181" t="s">
        <v>2580</v>
      </c>
      <c r="C668" s="181" t="s">
        <v>311</v>
      </c>
      <c r="D668" s="116" t="s">
        <v>59</v>
      </c>
      <c r="E668" s="116" t="s">
        <v>51</v>
      </c>
      <c r="F668" s="82">
        <v>1</v>
      </c>
      <c r="G668" s="64"/>
      <c r="H668" s="64"/>
      <c r="I668" s="662"/>
    </row>
    <row r="669" spans="1:9" ht="15.75" x14ac:dyDescent="0.25">
      <c r="A669" s="973">
        <v>286</v>
      </c>
      <c r="B669" s="181" t="s">
        <v>2581</v>
      </c>
      <c r="C669" s="181" t="s">
        <v>311</v>
      </c>
      <c r="D669" s="116" t="s">
        <v>59</v>
      </c>
      <c r="E669" s="116" t="s">
        <v>51</v>
      </c>
      <c r="F669" s="82">
        <v>1</v>
      </c>
      <c r="G669" s="64"/>
      <c r="H669" s="64"/>
      <c r="I669" s="662"/>
    </row>
    <row r="670" spans="1:9" ht="15.75" x14ac:dyDescent="0.25">
      <c r="A670" s="15"/>
      <c r="B670" s="16" t="s">
        <v>282</v>
      </c>
      <c r="C670" s="181"/>
      <c r="D670" s="116"/>
      <c r="E670" s="116"/>
      <c r="F670" s="84"/>
      <c r="G670" s="64"/>
      <c r="H670" s="64"/>
      <c r="I670" s="662"/>
    </row>
    <row r="671" spans="1:9" ht="15.75" x14ac:dyDescent="0.25">
      <c r="A671" s="116">
        <v>287</v>
      </c>
      <c r="B671" s="181" t="s">
        <v>2582</v>
      </c>
      <c r="C671" s="181" t="s">
        <v>312</v>
      </c>
      <c r="D671" s="116" t="s">
        <v>852</v>
      </c>
      <c r="E671" s="116" t="s">
        <v>51</v>
      </c>
      <c r="F671" s="82">
        <v>6</v>
      </c>
      <c r="G671" s="64"/>
      <c r="H671" s="64"/>
      <c r="I671" s="662"/>
    </row>
    <row r="672" spans="1:9" ht="15.75" x14ac:dyDescent="0.25">
      <c r="A672" s="116">
        <v>288</v>
      </c>
      <c r="B672" s="181" t="s">
        <v>2583</v>
      </c>
      <c r="C672" s="181" t="s">
        <v>312</v>
      </c>
      <c r="D672" s="116" t="s">
        <v>852</v>
      </c>
      <c r="E672" s="116" t="s">
        <v>51</v>
      </c>
      <c r="F672" s="82">
        <v>11.6</v>
      </c>
      <c r="G672" s="64"/>
      <c r="H672" s="64"/>
      <c r="I672" s="662"/>
    </row>
    <row r="673" spans="1:9" ht="15.75" x14ac:dyDescent="0.25">
      <c r="A673" s="973">
        <v>289</v>
      </c>
      <c r="B673" s="181" t="s">
        <v>2584</v>
      </c>
      <c r="C673" s="181" t="s">
        <v>312</v>
      </c>
      <c r="D673" s="116" t="s">
        <v>852</v>
      </c>
      <c r="E673" s="116" t="s">
        <v>51</v>
      </c>
      <c r="F673" s="82">
        <v>9.4</v>
      </c>
      <c r="G673" s="64"/>
      <c r="H673" s="64"/>
      <c r="I673" s="662"/>
    </row>
    <row r="674" spans="1:9" ht="15.75" x14ac:dyDescent="0.25">
      <c r="A674" s="973">
        <v>290</v>
      </c>
      <c r="B674" s="181" t="s">
        <v>2585</v>
      </c>
      <c r="C674" s="181" t="s">
        <v>312</v>
      </c>
      <c r="D674" s="116" t="s">
        <v>852</v>
      </c>
      <c r="E674" s="116" t="s">
        <v>51</v>
      </c>
      <c r="F674" s="82">
        <v>6.8</v>
      </c>
      <c r="G674" s="64"/>
      <c r="H674" s="64"/>
      <c r="I674" s="662"/>
    </row>
    <row r="675" spans="1:9" ht="15.75" x14ac:dyDescent="0.25">
      <c r="A675" s="973">
        <v>291</v>
      </c>
      <c r="B675" s="181" t="s">
        <v>6950</v>
      </c>
      <c r="C675" s="181" t="s">
        <v>312</v>
      </c>
      <c r="D675" s="116" t="s">
        <v>852</v>
      </c>
      <c r="E675" s="116" t="s">
        <v>51</v>
      </c>
      <c r="F675" s="82">
        <v>8.5</v>
      </c>
      <c r="G675" s="64"/>
      <c r="H675" s="64"/>
      <c r="I675" s="662"/>
    </row>
    <row r="676" spans="1:9" ht="15.75" x14ac:dyDescent="0.25">
      <c r="A676" s="973">
        <v>292</v>
      </c>
      <c r="B676" s="181" t="s">
        <v>2586</v>
      </c>
      <c r="C676" s="181" t="s">
        <v>312</v>
      </c>
      <c r="D676" s="116" t="s">
        <v>852</v>
      </c>
      <c r="E676" s="116" t="s">
        <v>51</v>
      </c>
      <c r="F676" s="82">
        <v>2.5</v>
      </c>
      <c r="G676" s="64"/>
      <c r="H676" s="64"/>
      <c r="I676" s="662"/>
    </row>
    <row r="677" spans="1:9" ht="15.75" x14ac:dyDescent="0.25">
      <c r="A677" s="973">
        <v>293</v>
      </c>
      <c r="B677" s="181" t="s">
        <v>2587</v>
      </c>
      <c r="C677" s="181" t="s">
        <v>312</v>
      </c>
      <c r="D677" s="116" t="s">
        <v>852</v>
      </c>
      <c r="E677" s="116" t="s">
        <v>51</v>
      </c>
      <c r="F677" s="82">
        <v>5.4</v>
      </c>
      <c r="G677" s="64"/>
      <c r="H677" s="64"/>
      <c r="I677" s="662"/>
    </row>
    <row r="678" spans="1:9" ht="15.75" x14ac:dyDescent="0.25">
      <c r="A678" s="973">
        <v>294</v>
      </c>
      <c r="B678" s="181" t="s">
        <v>2588</v>
      </c>
      <c r="C678" s="181" t="s">
        <v>312</v>
      </c>
      <c r="D678" s="116" t="s">
        <v>852</v>
      </c>
      <c r="E678" s="116" t="s">
        <v>51</v>
      </c>
      <c r="F678" s="82">
        <v>10.8</v>
      </c>
      <c r="G678" s="64"/>
      <c r="H678" s="64"/>
      <c r="I678" s="662"/>
    </row>
    <row r="679" spans="1:9" ht="15.75" x14ac:dyDescent="0.25">
      <c r="A679" s="973">
        <v>295</v>
      </c>
      <c r="B679" s="181" t="s">
        <v>2589</v>
      </c>
      <c r="C679" s="181" t="s">
        <v>312</v>
      </c>
      <c r="D679" s="116" t="s">
        <v>852</v>
      </c>
      <c r="E679" s="116" t="s">
        <v>51</v>
      </c>
      <c r="F679" s="82">
        <v>3.5</v>
      </c>
      <c r="G679" s="64"/>
      <c r="H679" s="64"/>
      <c r="I679" s="662"/>
    </row>
    <row r="680" spans="1:9" ht="15.75" x14ac:dyDescent="0.25">
      <c r="A680" s="973">
        <v>296</v>
      </c>
      <c r="B680" s="181" t="s">
        <v>2590</v>
      </c>
      <c r="C680" s="181" t="s">
        <v>312</v>
      </c>
      <c r="D680" s="116" t="s">
        <v>852</v>
      </c>
      <c r="E680" s="116" t="s">
        <v>51</v>
      </c>
      <c r="F680" s="82">
        <v>3.7</v>
      </c>
      <c r="G680" s="64"/>
      <c r="H680" s="64"/>
      <c r="I680" s="662"/>
    </row>
    <row r="681" spans="1:9" ht="15.75" x14ac:dyDescent="0.25">
      <c r="A681" s="973">
        <v>297</v>
      </c>
      <c r="B681" s="181" t="s">
        <v>2591</v>
      </c>
      <c r="C681" s="181" t="s">
        <v>312</v>
      </c>
      <c r="D681" s="116" t="s">
        <v>852</v>
      </c>
      <c r="E681" s="116" t="s">
        <v>51</v>
      </c>
      <c r="F681" s="82">
        <v>4.3</v>
      </c>
      <c r="G681" s="64"/>
      <c r="H681" s="64"/>
      <c r="I681" s="662"/>
    </row>
    <row r="682" spans="1:9" ht="15.75" x14ac:dyDescent="0.25">
      <c r="A682" s="973">
        <v>298</v>
      </c>
      <c r="B682" s="181" t="s">
        <v>2592</v>
      </c>
      <c r="C682" s="181" t="s">
        <v>312</v>
      </c>
      <c r="D682" s="116" t="s">
        <v>852</v>
      </c>
      <c r="E682" s="116" t="s">
        <v>51</v>
      </c>
      <c r="F682" s="82">
        <v>5.5</v>
      </c>
      <c r="G682" s="64"/>
      <c r="H682" s="64"/>
      <c r="I682" s="662"/>
    </row>
    <row r="683" spans="1:9" ht="15.75" x14ac:dyDescent="0.25">
      <c r="A683" s="973">
        <v>299</v>
      </c>
      <c r="B683" s="181" t="s">
        <v>2593</v>
      </c>
      <c r="C683" s="181" t="s">
        <v>312</v>
      </c>
      <c r="D683" s="116" t="s">
        <v>852</v>
      </c>
      <c r="E683" s="116" t="s">
        <v>51</v>
      </c>
      <c r="F683" s="82">
        <v>3.5</v>
      </c>
      <c r="G683" s="64"/>
      <c r="H683" s="64"/>
      <c r="I683" s="662"/>
    </row>
    <row r="684" spans="1:9" ht="15.75" x14ac:dyDescent="0.25">
      <c r="A684" s="973">
        <v>300</v>
      </c>
      <c r="B684" s="181" t="s">
        <v>2594</v>
      </c>
      <c r="C684" s="181" t="s">
        <v>312</v>
      </c>
      <c r="D684" s="116" t="s">
        <v>852</v>
      </c>
      <c r="E684" s="116" t="s">
        <v>51</v>
      </c>
      <c r="F684" s="82">
        <v>3.7</v>
      </c>
      <c r="G684" s="64"/>
      <c r="H684" s="64"/>
      <c r="I684" s="662"/>
    </row>
    <row r="685" spans="1:9" ht="15.75" x14ac:dyDescent="0.25">
      <c r="A685" s="973">
        <v>301</v>
      </c>
      <c r="B685" s="181" t="s">
        <v>2595</v>
      </c>
      <c r="C685" s="181" t="s">
        <v>308</v>
      </c>
      <c r="D685" s="116" t="s">
        <v>852</v>
      </c>
      <c r="E685" s="116" t="s">
        <v>51</v>
      </c>
      <c r="F685" s="82">
        <v>13</v>
      </c>
      <c r="G685" s="64"/>
      <c r="H685" s="64"/>
      <c r="I685" s="662"/>
    </row>
    <row r="686" spans="1:9" ht="15.75" x14ac:dyDescent="0.25">
      <c r="A686" s="973">
        <v>302</v>
      </c>
      <c r="B686" s="181" t="s">
        <v>2596</v>
      </c>
      <c r="C686" s="181" t="s">
        <v>308</v>
      </c>
      <c r="D686" s="116" t="s">
        <v>852</v>
      </c>
      <c r="E686" s="116" t="s">
        <v>51</v>
      </c>
      <c r="F686" s="82">
        <v>17</v>
      </c>
      <c r="G686" s="64"/>
      <c r="H686" s="64"/>
      <c r="I686" s="662"/>
    </row>
    <row r="687" spans="1:9" ht="15.75" x14ac:dyDescent="0.25">
      <c r="A687" s="973">
        <v>303</v>
      </c>
      <c r="B687" s="181" t="s">
        <v>2597</v>
      </c>
      <c r="C687" s="181" t="s">
        <v>310</v>
      </c>
      <c r="D687" s="116" t="s">
        <v>852</v>
      </c>
      <c r="E687" s="116" t="s">
        <v>51</v>
      </c>
      <c r="F687" s="82">
        <v>7</v>
      </c>
      <c r="G687" s="64"/>
      <c r="H687" s="64"/>
      <c r="I687" s="662"/>
    </row>
    <row r="688" spans="1:9" ht="15.75" x14ac:dyDescent="0.25">
      <c r="A688" s="973">
        <v>304</v>
      </c>
      <c r="B688" s="181" t="s">
        <v>2598</v>
      </c>
      <c r="C688" s="181" t="s">
        <v>311</v>
      </c>
      <c r="D688" s="116" t="s">
        <v>852</v>
      </c>
      <c r="E688" s="116" t="s">
        <v>51</v>
      </c>
      <c r="F688" s="82">
        <v>5</v>
      </c>
      <c r="G688" s="64"/>
      <c r="H688" s="64"/>
      <c r="I688" s="662"/>
    </row>
    <row r="689" spans="1:9" ht="15.75" x14ac:dyDescent="0.25">
      <c r="A689" s="973">
        <v>305</v>
      </c>
      <c r="B689" s="181" t="s">
        <v>2599</v>
      </c>
      <c r="C689" s="181" t="s">
        <v>311</v>
      </c>
      <c r="D689" s="116" t="s">
        <v>852</v>
      </c>
      <c r="E689" s="116" t="s">
        <v>51</v>
      </c>
      <c r="F689" s="82">
        <v>10</v>
      </c>
      <c r="G689" s="64"/>
      <c r="H689" s="64"/>
      <c r="I689" s="662"/>
    </row>
    <row r="690" spans="1:9" ht="15.75" x14ac:dyDescent="0.25">
      <c r="A690" s="15" t="s">
        <v>784</v>
      </c>
      <c r="B690" s="16" t="s">
        <v>894</v>
      </c>
      <c r="C690" s="16"/>
      <c r="D690" s="15"/>
      <c r="E690" s="15"/>
      <c r="F690" s="84"/>
      <c r="G690" s="64"/>
      <c r="H690" s="64"/>
      <c r="I690" s="662"/>
    </row>
    <row r="691" spans="1:9" ht="15.75" x14ac:dyDescent="0.25">
      <c r="A691" s="116">
        <v>306</v>
      </c>
      <c r="B691" s="181" t="s">
        <v>2600</v>
      </c>
      <c r="C691" s="181" t="s">
        <v>313</v>
      </c>
      <c r="D691" s="116" t="s">
        <v>59</v>
      </c>
      <c r="E691" s="116" t="s">
        <v>51</v>
      </c>
      <c r="F691" s="82">
        <v>41.6</v>
      </c>
      <c r="G691" s="64"/>
      <c r="H691" s="64"/>
      <c r="I691" s="662"/>
    </row>
    <row r="692" spans="1:9" ht="15.75" x14ac:dyDescent="0.25">
      <c r="A692" s="116">
        <v>307</v>
      </c>
      <c r="B692" s="181" t="s">
        <v>2601</v>
      </c>
      <c r="C692" s="181" t="s">
        <v>313</v>
      </c>
      <c r="D692" s="116" t="s">
        <v>59</v>
      </c>
      <c r="E692" s="116" t="s">
        <v>51</v>
      </c>
      <c r="F692" s="82">
        <v>4</v>
      </c>
      <c r="G692" s="64"/>
      <c r="H692" s="64"/>
      <c r="I692" s="662"/>
    </row>
    <row r="693" spans="1:9" ht="15.75" x14ac:dyDescent="0.25">
      <c r="A693" s="973">
        <v>308</v>
      </c>
      <c r="B693" s="181" t="s">
        <v>2602</v>
      </c>
      <c r="C693" s="181" t="s">
        <v>314</v>
      </c>
      <c r="D693" s="116" t="s">
        <v>59</v>
      </c>
      <c r="E693" s="116" t="s">
        <v>51</v>
      </c>
      <c r="F693" s="82">
        <v>27</v>
      </c>
      <c r="G693" s="64"/>
      <c r="H693" s="64"/>
      <c r="I693" s="662"/>
    </row>
    <row r="694" spans="1:9" ht="15.75" x14ac:dyDescent="0.25">
      <c r="A694" s="973">
        <v>309</v>
      </c>
      <c r="B694" s="181" t="s">
        <v>2603</v>
      </c>
      <c r="C694" s="181" t="s">
        <v>314</v>
      </c>
      <c r="D694" s="116" t="s">
        <v>59</v>
      </c>
      <c r="E694" s="116" t="s">
        <v>51</v>
      </c>
      <c r="F694" s="82">
        <v>14</v>
      </c>
      <c r="G694" s="64"/>
      <c r="H694" s="64"/>
      <c r="I694" s="662"/>
    </row>
    <row r="695" spans="1:9" ht="15.75" x14ac:dyDescent="0.25">
      <c r="A695" s="973">
        <v>310</v>
      </c>
      <c r="B695" s="181" t="s">
        <v>2604</v>
      </c>
      <c r="C695" s="181" t="s">
        <v>314</v>
      </c>
      <c r="D695" s="116" t="s">
        <v>59</v>
      </c>
      <c r="E695" s="116" t="s">
        <v>51</v>
      </c>
      <c r="F695" s="82">
        <v>16</v>
      </c>
      <c r="G695" s="64"/>
      <c r="H695" s="64"/>
      <c r="I695" s="662"/>
    </row>
    <row r="696" spans="1:9" ht="15.75" x14ac:dyDescent="0.25">
      <c r="A696" s="973">
        <v>311</v>
      </c>
      <c r="B696" s="181" t="s">
        <v>2605</v>
      </c>
      <c r="C696" s="181" t="s">
        <v>315</v>
      </c>
      <c r="D696" s="116" t="s">
        <v>59</v>
      </c>
      <c r="E696" s="116" t="s">
        <v>51</v>
      </c>
      <c r="F696" s="82">
        <v>10</v>
      </c>
      <c r="G696" s="64"/>
      <c r="H696" s="64"/>
      <c r="I696" s="662"/>
    </row>
    <row r="697" spans="1:9" ht="15.75" x14ac:dyDescent="0.25">
      <c r="A697" s="973">
        <v>312</v>
      </c>
      <c r="B697" s="181" t="s">
        <v>2606</v>
      </c>
      <c r="C697" s="181" t="s">
        <v>316</v>
      </c>
      <c r="D697" s="116" t="s">
        <v>59</v>
      </c>
      <c r="E697" s="116" t="s">
        <v>51</v>
      </c>
      <c r="F697" s="82">
        <v>14.8</v>
      </c>
      <c r="G697" s="64"/>
      <c r="H697" s="64"/>
      <c r="I697" s="662"/>
    </row>
    <row r="698" spans="1:9" ht="15.75" x14ac:dyDescent="0.25">
      <c r="A698" s="973">
        <v>313</v>
      </c>
      <c r="B698" s="181" t="s">
        <v>2607</v>
      </c>
      <c r="C698" s="181" t="s">
        <v>316</v>
      </c>
      <c r="D698" s="116" t="s">
        <v>59</v>
      </c>
      <c r="E698" s="116" t="s">
        <v>51</v>
      </c>
      <c r="F698" s="82">
        <v>5</v>
      </c>
      <c r="G698" s="64"/>
      <c r="H698" s="64"/>
      <c r="I698" s="662"/>
    </row>
    <row r="699" spans="1:9" ht="15.75" x14ac:dyDescent="0.25">
      <c r="A699" s="973">
        <v>314</v>
      </c>
      <c r="B699" s="181" t="s">
        <v>2608</v>
      </c>
      <c r="C699" s="181" t="s">
        <v>317</v>
      </c>
      <c r="D699" s="116" t="s">
        <v>59</v>
      </c>
      <c r="E699" s="116" t="s">
        <v>51</v>
      </c>
      <c r="F699" s="82">
        <v>15.4</v>
      </c>
      <c r="G699" s="64"/>
      <c r="H699" s="64"/>
      <c r="I699" s="662"/>
    </row>
    <row r="700" spans="1:9" ht="15.75" x14ac:dyDescent="0.25">
      <c r="A700" s="973">
        <v>315</v>
      </c>
      <c r="B700" s="181" t="s">
        <v>2609</v>
      </c>
      <c r="C700" s="181" t="s">
        <v>317</v>
      </c>
      <c r="D700" s="116" t="s">
        <v>59</v>
      </c>
      <c r="E700" s="116" t="s">
        <v>51</v>
      </c>
      <c r="F700" s="82">
        <v>25.1</v>
      </c>
      <c r="G700" s="64"/>
      <c r="H700" s="64"/>
      <c r="I700" s="662"/>
    </row>
    <row r="701" spans="1:9" ht="15.75" x14ac:dyDescent="0.25">
      <c r="A701" s="15" t="s">
        <v>789</v>
      </c>
      <c r="B701" s="16" t="s">
        <v>895</v>
      </c>
      <c r="C701" s="16"/>
      <c r="D701" s="15"/>
      <c r="E701" s="15"/>
      <c r="F701" s="84"/>
      <c r="G701" s="64"/>
      <c r="H701" s="64"/>
      <c r="I701" s="662"/>
    </row>
    <row r="702" spans="1:9" ht="15.75" x14ac:dyDescent="0.25">
      <c r="A702" s="116">
        <v>316</v>
      </c>
      <c r="B702" s="57" t="s">
        <v>5142</v>
      </c>
      <c r="C702" s="57" t="s">
        <v>82</v>
      </c>
      <c r="D702" s="57"/>
      <c r="E702" s="56" t="s">
        <v>114</v>
      </c>
      <c r="F702" s="68">
        <v>1</v>
      </c>
      <c r="G702" s="111">
        <v>400</v>
      </c>
      <c r="H702" s="111">
        <v>400</v>
      </c>
      <c r="I702" s="112" t="s">
        <v>61</v>
      </c>
    </row>
    <row r="703" spans="1:9" ht="15.75" x14ac:dyDescent="0.25">
      <c r="A703" s="116">
        <v>317</v>
      </c>
      <c r="B703" s="57" t="s">
        <v>5143</v>
      </c>
      <c r="C703" s="57" t="s">
        <v>82</v>
      </c>
      <c r="D703" s="57"/>
      <c r="E703" s="56" t="s">
        <v>114</v>
      </c>
      <c r="F703" s="68">
        <v>4</v>
      </c>
      <c r="G703" s="111">
        <v>500</v>
      </c>
      <c r="H703" s="111">
        <v>500</v>
      </c>
      <c r="I703" s="112" t="s">
        <v>61</v>
      </c>
    </row>
    <row r="704" spans="1:9" ht="15.75" x14ac:dyDescent="0.25">
      <c r="A704" s="973">
        <v>318</v>
      </c>
      <c r="B704" s="57" t="s">
        <v>5144</v>
      </c>
      <c r="C704" s="57" t="s">
        <v>82</v>
      </c>
      <c r="D704" s="57"/>
      <c r="E704" s="56" t="s">
        <v>114</v>
      </c>
      <c r="F704" s="68">
        <v>2</v>
      </c>
      <c r="G704" s="111">
        <v>200</v>
      </c>
      <c r="H704" s="111"/>
      <c r="I704" s="112" t="s">
        <v>61</v>
      </c>
    </row>
    <row r="705" spans="1:9" ht="15.75" x14ac:dyDescent="0.25">
      <c r="A705" s="973">
        <v>319</v>
      </c>
      <c r="B705" s="57" t="s">
        <v>5145</v>
      </c>
      <c r="C705" s="57" t="s">
        <v>82</v>
      </c>
      <c r="D705" s="57"/>
      <c r="E705" s="56" t="s">
        <v>114</v>
      </c>
      <c r="F705" s="68">
        <v>2</v>
      </c>
      <c r="G705" s="111">
        <v>50</v>
      </c>
      <c r="H705" s="111">
        <v>50</v>
      </c>
      <c r="I705" s="112" t="s">
        <v>61</v>
      </c>
    </row>
    <row r="706" spans="1:9" ht="15.75" x14ac:dyDescent="0.25">
      <c r="A706" s="973">
        <v>320</v>
      </c>
      <c r="B706" s="181" t="s">
        <v>2611</v>
      </c>
      <c r="C706" s="181" t="s">
        <v>82</v>
      </c>
      <c r="D706" s="116" t="s">
        <v>59</v>
      </c>
      <c r="E706" s="116" t="s">
        <v>51</v>
      </c>
      <c r="F706" s="82">
        <v>8</v>
      </c>
      <c r="G706" s="64"/>
      <c r="H706" s="64"/>
      <c r="I706" s="662"/>
    </row>
    <row r="707" spans="1:9" ht="15.75" x14ac:dyDescent="0.25">
      <c r="A707" s="973">
        <v>321</v>
      </c>
      <c r="B707" s="181" t="s">
        <v>2612</v>
      </c>
      <c r="C707" s="181" t="s">
        <v>82</v>
      </c>
      <c r="D707" s="116" t="s">
        <v>59</v>
      </c>
      <c r="E707" s="116" t="s">
        <v>51</v>
      </c>
      <c r="F707" s="82">
        <v>4</v>
      </c>
      <c r="G707" s="64"/>
      <c r="H707" s="64"/>
      <c r="I707" s="662"/>
    </row>
    <row r="708" spans="1:9" ht="15.75" x14ac:dyDescent="0.25">
      <c r="A708" s="973">
        <v>322</v>
      </c>
      <c r="B708" s="181" t="s">
        <v>2613</v>
      </c>
      <c r="C708" s="181" t="s">
        <v>82</v>
      </c>
      <c r="D708" s="116" t="s">
        <v>59</v>
      </c>
      <c r="E708" s="116" t="s">
        <v>51</v>
      </c>
      <c r="F708" s="82">
        <v>5.6</v>
      </c>
      <c r="G708" s="64"/>
      <c r="H708" s="64"/>
      <c r="I708" s="662"/>
    </row>
    <row r="709" spans="1:9" ht="15.75" x14ac:dyDescent="0.25">
      <c r="A709" s="973">
        <v>323</v>
      </c>
      <c r="B709" s="181" t="s">
        <v>2614</v>
      </c>
      <c r="C709" s="181" t="s">
        <v>82</v>
      </c>
      <c r="D709" s="116" t="s">
        <v>59</v>
      </c>
      <c r="E709" s="116" t="s">
        <v>51</v>
      </c>
      <c r="F709" s="82">
        <v>5.6</v>
      </c>
      <c r="G709" s="64"/>
      <c r="H709" s="64"/>
      <c r="I709" s="662"/>
    </row>
    <row r="710" spans="1:9" ht="15.75" x14ac:dyDescent="0.25">
      <c r="A710" s="973">
        <v>324</v>
      </c>
      <c r="B710" s="181" t="s">
        <v>2615</v>
      </c>
      <c r="C710" s="181" t="s">
        <v>82</v>
      </c>
      <c r="D710" s="116" t="s">
        <v>59</v>
      </c>
      <c r="E710" s="116" t="s">
        <v>51</v>
      </c>
      <c r="F710" s="82">
        <v>4.43</v>
      </c>
      <c r="G710" s="64"/>
      <c r="H710" s="64"/>
      <c r="I710" s="662"/>
    </row>
    <row r="711" spans="1:9" ht="15.75" x14ac:dyDescent="0.25">
      <c r="A711" s="973">
        <v>325</v>
      </c>
      <c r="B711" s="181" t="s">
        <v>2616</v>
      </c>
      <c r="C711" s="181" t="s">
        <v>82</v>
      </c>
      <c r="D711" s="116" t="s">
        <v>59</v>
      </c>
      <c r="E711" s="116" t="s">
        <v>51</v>
      </c>
      <c r="F711" s="82">
        <v>6.43</v>
      </c>
      <c r="G711" s="64"/>
      <c r="H711" s="64"/>
      <c r="I711" s="662"/>
    </row>
    <row r="712" spans="1:9" ht="15.75" x14ac:dyDescent="0.25">
      <c r="A712" s="973">
        <v>326</v>
      </c>
      <c r="B712" s="181" t="s">
        <v>2617</v>
      </c>
      <c r="C712" s="181" t="s">
        <v>82</v>
      </c>
      <c r="D712" s="116" t="s">
        <v>59</v>
      </c>
      <c r="E712" s="116" t="s">
        <v>51</v>
      </c>
      <c r="F712" s="82">
        <v>1.5</v>
      </c>
      <c r="G712" s="64"/>
      <c r="H712" s="64"/>
      <c r="I712" s="662"/>
    </row>
    <row r="713" spans="1:9" ht="15.75" x14ac:dyDescent="0.25">
      <c r="A713" s="973">
        <v>327</v>
      </c>
      <c r="B713" s="181" t="s">
        <v>2618</v>
      </c>
      <c r="C713" s="181" t="s">
        <v>82</v>
      </c>
      <c r="D713" s="116" t="s">
        <v>59</v>
      </c>
      <c r="E713" s="116" t="s">
        <v>51</v>
      </c>
      <c r="F713" s="82">
        <v>1.5</v>
      </c>
      <c r="G713" s="64"/>
      <c r="H713" s="64"/>
      <c r="I713" s="662"/>
    </row>
    <row r="714" spans="1:9" ht="15.75" x14ac:dyDescent="0.25">
      <c r="A714" s="973">
        <v>328</v>
      </c>
      <c r="B714" s="181" t="s">
        <v>2619</v>
      </c>
      <c r="C714" s="181" t="s">
        <v>82</v>
      </c>
      <c r="D714" s="116" t="s">
        <v>59</v>
      </c>
      <c r="E714" s="116" t="s">
        <v>51</v>
      </c>
      <c r="F714" s="82">
        <v>1</v>
      </c>
      <c r="G714" s="64"/>
      <c r="H714" s="64"/>
      <c r="I714" s="662"/>
    </row>
    <row r="715" spans="1:9" ht="15.75" x14ac:dyDescent="0.25">
      <c r="A715" s="15" t="s">
        <v>790</v>
      </c>
      <c r="B715" s="16" t="s">
        <v>897</v>
      </c>
      <c r="C715" s="16"/>
      <c r="D715" s="15"/>
      <c r="E715" s="15"/>
      <c r="F715" s="84"/>
      <c r="G715" s="64"/>
      <c r="H715" s="64"/>
      <c r="I715" s="662"/>
    </row>
    <row r="716" spans="1:9" ht="15.75" x14ac:dyDescent="0.25">
      <c r="A716" s="116">
        <v>329</v>
      </c>
      <c r="B716" s="181" t="s">
        <v>2620</v>
      </c>
      <c r="C716" s="181" t="s">
        <v>319</v>
      </c>
      <c r="D716" s="116" t="s">
        <v>59</v>
      </c>
      <c r="E716" s="116" t="s">
        <v>51</v>
      </c>
      <c r="F716" s="82">
        <v>15</v>
      </c>
      <c r="G716" s="64"/>
      <c r="H716" s="64"/>
      <c r="I716" s="662"/>
    </row>
    <row r="717" spans="1:9" ht="15.75" x14ac:dyDescent="0.25">
      <c r="A717" s="116">
        <v>330</v>
      </c>
      <c r="B717" s="181" t="s">
        <v>2621</v>
      </c>
      <c r="C717" s="181" t="s">
        <v>319</v>
      </c>
      <c r="D717" s="116" t="s">
        <v>59</v>
      </c>
      <c r="E717" s="116" t="s">
        <v>51</v>
      </c>
      <c r="F717" s="82">
        <v>10</v>
      </c>
      <c r="G717" s="64"/>
      <c r="H717" s="64"/>
      <c r="I717" s="662"/>
    </row>
    <row r="718" spans="1:9" ht="15.75" x14ac:dyDescent="0.25">
      <c r="A718" s="973">
        <v>331</v>
      </c>
      <c r="B718" s="181" t="s">
        <v>2622</v>
      </c>
      <c r="C718" s="181" t="s">
        <v>319</v>
      </c>
      <c r="D718" s="116" t="s">
        <v>59</v>
      </c>
      <c r="E718" s="116" t="s">
        <v>51</v>
      </c>
      <c r="F718" s="82">
        <v>5</v>
      </c>
      <c r="G718" s="64"/>
      <c r="H718" s="64"/>
      <c r="I718" s="662"/>
    </row>
    <row r="719" spans="1:9" ht="15.75" x14ac:dyDescent="0.25">
      <c r="A719" s="973">
        <v>332</v>
      </c>
      <c r="B719" s="181" t="s">
        <v>2623</v>
      </c>
      <c r="C719" s="181" t="s">
        <v>319</v>
      </c>
      <c r="D719" s="116" t="s">
        <v>59</v>
      </c>
      <c r="E719" s="116" t="s">
        <v>51</v>
      </c>
      <c r="F719" s="82">
        <v>4</v>
      </c>
      <c r="G719" s="64"/>
      <c r="H719" s="64"/>
      <c r="I719" s="662"/>
    </row>
    <row r="720" spans="1:9" ht="15.75" x14ac:dyDescent="0.25">
      <c r="A720" s="973">
        <v>333</v>
      </c>
      <c r="B720" s="181" t="s">
        <v>2624</v>
      </c>
      <c r="C720" s="181" t="s">
        <v>319</v>
      </c>
      <c r="D720" s="116" t="s">
        <v>59</v>
      </c>
      <c r="E720" s="116" t="s">
        <v>51</v>
      </c>
      <c r="F720" s="82">
        <v>8</v>
      </c>
      <c r="G720" s="64"/>
      <c r="H720" s="64"/>
      <c r="I720" s="662"/>
    </row>
    <row r="721" spans="1:9" ht="15.75" x14ac:dyDescent="0.25">
      <c r="A721" s="973">
        <v>334</v>
      </c>
      <c r="B721" s="181" t="s">
        <v>2625</v>
      </c>
      <c r="C721" s="181" t="s">
        <v>319</v>
      </c>
      <c r="D721" s="116" t="s">
        <v>59</v>
      </c>
      <c r="E721" s="116" t="s">
        <v>51</v>
      </c>
      <c r="F721" s="82">
        <v>5</v>
      </c>
      <c r="G721" s="64"/>
      <c r="H721" s="64"/>
      <c r="I721" s="662"/>
    </row>
    <row r="722" spans="1:9" ht="15.75" x14ac:dyDescent="0.25">
      <c r="A722" s="973">
        <v>335</v>
      </c>
      <c r="B722" s="181" t="s">
        <v>2626</v>
      </c>
      <c r="C722" s="181" t="s">
        <v>319</v>
      </c>
      <c r="D722" s="116" t="s">
        <v>59</v>
      </c>
      <c r="E722" s="116" t="s">
        <v>51</v>
      </c>
      <c r="F722" s="82">
        <v>4</v>
      </c>
      <c r="G722" s="64"/>
      <c r="H722" s="64"/>
      <c r="I722" s="662"/>
    </row>
    <row r="723" spans="1:9" ht="15.75" x14ac:dyDescent="0.25">
      <c r="A723" s="973">
        <v>336</v>
      </c>
      <c r="B723" s="181" t="s">
        <v>2625</v>
      </c>
      <c r="C723" s="181" t="s">
        <v>319</v>
      </c>
      <c r="D723" s="116" t="s">
        <v>59</v>
      </c>
      <c r="E723" s="116" t="s">
        <v>114</v>
      </c>
      <c r="F723" s="82">
        <v>5</v>
      </c>
      <c r="G723" s="64"/>
      <c r="H723" s="64"/>
      <c r="I723" s="662"/>
    </row>
    <row r="724" spans="1:9" ht="15.75" x14ac:dyDescent="0.25">
      <c r="A724" s="973">
        <v>337</v>
      </c>
      <c r="B724" s="181" t="s">
        <v>2627</v>
      </c>
      <c r="C724" s="181" t="s">
        <v>319</v>
      </c>
      <c r="D724" s="116" t="s">
        <v>59</v>
      </c>
      <c r="E724" s="116" t="s">
        <v>114</v>
      </c>
      <c r="F724" s="82">
        <v>2</v>
      </c>
      <c r="G724" s="64"/>
      <c r="H724" s="64"/>
      <c r="I724" s="662"/>
    </row>
    <row r="725" spans="1:9" ht="15.75" x14ac:dyDescent="0.25">
      <c r="A725" s="973">
        <v>338</v>
      </c>
      <c r="B725" s="181" t="s">
        <v>2628</v>
      </c>
      <c r="C725" s="181" t="s">
        <v>319</v>
      </c>
      <c r="D725" s="116" t="s">
        <v>59</v>
      </c>
      <c r="E725" s="116" t="s">
        <v>114</v>
      </c>
      <c r="F725" s="82">
        <v>3</v>
      </c>
      <c r="G725" s="64"/>
      <c r="H725" s="64"/>
      <c r="I725" s="662"/>
    </row>
    <row r="726" spans="1:9" ht="15.75" x14ac:dyDescent="0.25">
      <c r="A726" s="973">
        <v>339</v>
      </c>
      <c r="B726" s="181" t="s">
        <v>2629</v>
      </c>
      <c r="C726" s="181" t="s">
        <v>319</v>
      </c>
      <c r="D726" s="116" t="s">
        <v>59</v>
      </c>
      <c r="E726" s="116" t="s">
        <v>114</v>
      </c>
      <c r="F726" s="82">
        <v>3</v>
      </c>
      <c r="G726" s="64"/>
      <c r="H726" s="64"/>
      <c r="I726" s="662"/>
    </row>
    <row r="727" spans="1:9" ht="15.75" x14ac:dyDescent="0.25">
      <c r="A727" s="973">
        <v>340</v>
      </c>
      <c r="B727" s="181" t="s">
        <v>2630</v>
      </c>
      <c r="C727" s="181" t="s">
        <v>319</v>
      </c>
      <c r="D727" s="116" t="s">
        <v>59</v>
      </c>
      <c r="E727" s="116" t="s">
        <v>114</v>
      </c>
      <c r="F727" s="82">
        <v>1</v>
      </c>
      <c r="G727" s="64"/>
      <c r="H727" s="64"/>
      <c r="I727" s="662"/>
    </row>
    <row r="728" spans="1:9" ht="15.75" x14ac:dyDescent="0.25">
      <c r="A728" s="973">
        <v>341</v>
      </c>
      <c r="B728" s="181" t="s">
        <v>2631</v>
      </c>
      <c r="C728" s="181" t="s">
        <v>319</v>
      </c>
      <c r="D728" s="116" t="s">
        <v>59</v>
      </c>
      <c r="E728" s="116" t="s">
        <v>114</v>
      </c>
      <c r="F728" s="82">
        <v>1</v>
      </c>
      <c r="G728" s="64"/>
      <c r="H728" s="64"/>
      <c r="I728" s="662"/>
    </row>
    <row r="729" spans="1:9" ht="15.75" x14ac:dyDescent="0.25">
      <c r="A729" s="973">
        <v>342</v>
      </c>
      <c r="B729" s="181" t="s">
        <v>2632</v>
      </c>
      <c r="C729" s="181" t="s">
        <v>4993</v>
      </c>
      <c r="D729" s="116" t="s">
        <v>59</v>
      </c>
      <c r="E729" s="116" t="s">
        <v>51</v>
      </c>
      <c r="F729" s="82">
        <v>11</v>
      </c>
      <c r="G729" s="64"/>
      <c r="H729" s="64"/>
      <c r="I729" s="662"/>
    </row>
    <row r="730" spans="1:9" ht="15.75" x14ac:dyDescent="0.25">
      <c r="A730" s="973">
        <v>343</v>
      </c>
      <c r="B730" s="181" t="s">
        <v>2633</v>
      </c>
      <c r="C730" s="181" t="s">
        <v>4993</v>
      </c>
      <c r="D730" s="116" t="s">
        <v>59</v>
      </c>
      <c r="E730" s="116" t="s">
        <v>51</v>
      </c>
      <c r="F730" s="82">
        <v>17</v>
      </c>
      <c r="G730" s="64"/>
      <c r="H730" s="64"/>
      <c r="I730" s="662"/>
    </row>
    <row r="731" spans="1:9" ht="15.75" x14ac:dyDescent="0.25">
      <c r="A731" s="973">
        <v>344</v>
      </c>
      <c r="B731" s="181" t="s">
        <v>2634</v>
      </c>
      <c r="C731" s="181" t="s">
        <v>4993</v>
      </c>
      <c r="D731" s="116" t="s">
        <v>59</v>
      </c>
      <c r="E731" s="116" t="s">
        <v>51</v>
      </c>
      <c r="F731" s="82">
        <v>18</v>
      </c>
      <c r="G731" s="64"/>
      <c r="H731" s="64"/>
      <c r="I731" s="662"/>
    </row>
    <row r="732" spans="1:9" ht="15.75" x14ac:dyDescent="0.25">
      <c r="A732" s="973">
        <v>345</v>
      </c>
      <c r="B732" s="181" t="s">
        <v>2635</v>
      </c>
      <c r="C732" s="181" t="s">
        <v>4993</v>
      </c>
      <c r="D732" s="116" t="s">
        <v>59</v>
      </c>
      <c r="E732" s="116" t="s">
        <v>51</v>
      </c>
      <c r="F732" s="82">
        <v>22.5</v>
      </c>
      <c r="G732" s="64"/>
      <c r="H732" s="64"/>
      <c r="I732" s="662"/>
    </row>
    <row r="733" spans="1:9" ht="15.75" x14ac:dyDescent="0.25">
      <c r="A733" s="973">
        <v>346</v>
      </c>
      <c r="B733" s="181" t="s">
        <v>2636</v>
      </c>
      <c r="C733" s="181" t="s">
        <v>4993</v>
      </c>
      <c r="D733" s="116" t="s">
        <v>59</v>
      </c>
      <c r="E733" s="116" t="s">
        <v>51</v>
      </c>
      <c r="F733" s="82">
        <v>31.9</v>
      </c>
      <c r="G733" s="64"/>
      <c r="H733" s="64"/>
      <c r="I733" s="662"/>
    </row>
    <row r="734" spans="1:9" ht="15.75" x14ac:dyDescent="0.25">
      <c r="A734" s="15"/>
      <c r="B734" s="16" t="s">
        <v>282</v>
      </c>
      <c r="C734" s="181"/>
      <c r="D734" s="116"/>
      <c r="E734" s="116"/>
      <c r="F734" s="84"/>
      <c r="G734" s="64"/>
      <c r="H734" s="64"/>
      <c r="I734" s="662"/>
    </row>
    <row r="735" spans="1:9" ht="15.75" x14ac:dyDescent="0.25">
      <c r="A735" s="116">
        <v>347</v>
      </c>
      <c r="B735" s="181" t="s">
        <v>2637</v>
      </c>
      <c r="C735" s="181" t="s">
        <v>319</v>
      </c>
      <c r="D735" s="116" t="s">
        <v>852</v>
      </c>
      <c r="E735" s="116" t="s">
        <v>51</v>
      </c>
      <c r="F735" s="82">
        <v>10</v>
      </c>
      <c r="G735" s="64"/>
      <c r="H735" s="64"/>
      <c r="I735" s="662"/>
    </row>
    <row r="736" spans="1:9" ht="15.75" x14ac:dyDescent="0.25">
      <c r="A736" s="116">
        <v>348</v>
      </c>
      <c r="B736" s="181" t="s">
        <v>2638</v>
      </c>
      <c r="C736" s="181" t="s">
        <v>319</v>
      </c>
      <c r="D736" s="116" t="s">
        <v>852</v>
      </c>
      <c r="E736" s="116" t="s">
        <v>51</v>
      </c>
      <c r="F736" s="82">
        <v>3</v>
      </c>
      <c r="G736" s="64"/>
      <c r="H736" s="64"/>
      <c r="I736" s="662"/>
    </row>
    <row r="737" spans="1:9" ht="15.75" x14ac:dyDescent="0.25">
      <c r="A737" s="973">
        <v>349</v>
      </c>
      <c r="B737" s="181" t="s">
        <v>2639</v>
      </c>
      <c r="C737" s="181" t="s">
        <v>319</v>
      </c>
      <c r="D737" s="116" t="s">
        <v>852</v>
      </c>
      <c r="E737" s="116" t="s">
        <v>51</v>
      </c>
      <c r="F737" s="82">
        <v>5</v>
      </c>
      <c r="G737" s="64"/>
      <c r="H737" s="64"/>
      <c r="I737" s="662"/>
    </row>
    <row r="738" spans="1:9" ht="15.75" x14ac:dyDescent="0.25">
      <c r="A738" s="15" t="s">
        <v>794</v>
      </c>
      <c r="B738" s="16" t="s">
        <v>898</v>
      </c>
      <c r="C738" s="16"/>
      <c r="D738" s="15"/>
      <c r="E738" s="15"/>
      <c r="F738" s="84"/>
      <c r="G738" s="64"/>
      <c r="H738" s="64"/>
      <c r="I738" s="662"/>
    </row>
    <row r="739" spans="1:9" ht="15.75" x14ac:dyDescent="0.25">
      <c r="A739" s="116">
        <v>350</v>
      </c>
      <c r="B739" s="181" t="s">
        <v>2640</v>
      </c>
      <c r="C739" s="181" t="s">
        <v>321</v>
      </c>
      <c r="D739" s="116" t="s">
        <v>59</v>
      </c>
      <c r="E739" s="116" t="s">
        <v>51</v>
      </c>
      <c r="F739" s="82">
        <v>25</v>
      </c>
      <c r="G739" s="64"/>
      <c r="H739" s="64"/>
      <c r="I739" s="662"/>
    </row>
    <row r="740" spans="1:9" ht="15.75" x14ac:dyDescent="0.25">
      <c r="A740" s="116">
        <v>351</v>
      </c>
      <c r="B740" s="181" t="s">
        <v>2641</v>
      </c>
      <c r="C740" s="181" t="s">
        <v>321</v>
      </c>
      <c r="D740" s="116" t="s">
        <v>59</v>
      </c>
      <c r="E740" s="116" t="s">
        <v>51</v>
      </c>
      <c r="F740" s="82">
        <v>15</v>
      </c>
      <c r="G740" s="64"/>
      <c r="H740" s="64"/>
      <c r="I740" s="662"/>
    </row>
    <row r="741" spans="1:9" ht="15.75" x14ac:dyDescent="0.25">
      <c r="A741" s="973">
        <v>352</v>
      </c>
      <c r="B741" s="181" t="s">
        <v>2642</v>
      </c>
      <c r="C741" s="181" t="s">
        <v>321</v>
      </c>
      <c r="D741" s="116" t="s">
        <v>59</v>
      </c>
      <c r="E741" s="116" t="s">
        <v>51</v>
      </c>
      <c r="F741" s="82">
        <v>22</v>
      </c>
      <c r="G741" s="64"/>
      <c r="H741" s="64"/>
      <c r="I741" s="662"/>
    </row>
    <row r="742" spans="1:9" ht="15.75" x14ac:dyDescent="0.25">
      <c r="A742" s="973">
        <v>353</v>
      </c>
      <c r="B742" s="181" t="s">
        <v>2643</v>
      </c>
      <c r="C742" s="181" t="s">
        <v>321</v>
      </c>
      <c r="D742" s="116" t="s">
        <v>59</v>
      </c>
      <c r="E742" s="116" t="s">
        <v>51</v>
      </c>
      <c r="F742" s="82">
        <v>13</v>
      </c>
      <c r="G742" s="64"/>
      <c r="H742" s="64"/>
      <c r="I742" s="662"/>
    </row>
    <row r="743" spans="1:9" ht="15.75" x14ac:dyDescent="0.25">
      <c r="A743" s="973">
        <v>354</v>
      </c>
      <c r="B743" s="181" t="s">
        <v>2644</v>
      </c>
      <c r="C743" s="181" t="s">
        <v>321</v>
      </c>
      <c r="D743" s="116" t="s">
        <v>59</v>
      </c>
      <c r="E743" s="116" t="s">
        <v>51</v>
      </c>
      <c r="F743" s="82">
        <v>13</v>
      </c>
      <c r="G743" s="64"/>
      <c r="H743" s="64"/>
      <c r="I743" s="662"/>
    </row>
    <row r="744" spans="1:9" ht="15.75" x14ac:dyDescent="0.25">
      <c r="A744" s="973">
        <v>355</v>
      </c>
      <c r="B744" s="181" t="s">
        <v>2645</v>
      </c>
      <c r="C744" s="181" t="s">
        <v>321</v>
      </c>
      <c r="D744" s="116" t="s">
        <v>59</v>
      </c>
      <c r="E744" s="116" t="s">
        <v>51</v>
      </c>
      <c r="F744" s="82">
        <v>8</v>
      </c>
      <c r="G744" s="64"/>
      <c r="H744" s="64"/>
      <c r="I744" s="662"/>
    </row>
    <row r="745" spans="1:9" ht="15.75" x14ac:dyDescent="0.25">
      <c r="A745" s="973">
        <v>356</v>
      </c>
      <c r="B745" s="181" t="s">
        <v>2646</v>
      </c>
      <c r="C745" s="181" t="s">
        <v>321</v>
      </c>
      <c r="D745" s="116" t="s">
        <v>59</v>
      </c>
      <c r="E745" s="116" t="s">
        <v>51</v>
      </c>
      <c r="F745" s="82">
        <v>20</v>
      </c>
      <c r="G745" s="64"/>
      <c r="H745" s="64"/>
      <c r="I745" s="662"/>
    </row>
    <row r="746" spans="1:9" ht="15.75" x14ac:dyDescent="0.25">
      <c r="A746" s="973">
        <v>357</v>
      </c>
      <c r="B746" s="181" t="s">
        <v>2647</v>
      </c>
      <c r="C746" s="181" t="s">
        <v>321</v>
      </c>
      <c r="D746" s="116" t="s">
        <v>59</v>
      </c>
      <c r="E746" s="116" t="s">
        <v>51</v>
      </c>
      <c r="F746" s="82">
        <v>20</v>
      </c>
      <c r="G746" s="64"/>
      <c r="H746" s="64"/>
      <c r="I746" s="662"/>
    </row>
    <row r="747" spans="1:9" ht="15.75" x14ac:dyDescent="0.25">
      <c r="A747" s="973">
        <v>358</v>
      </c>
      <c r="B747" s="181" t="s">
        <v>2648</v>
      </c>
      <c r="C747" s="181" t="s">
        <v>322</v>
      </c>
      <c r="D747" s="116" t="s">
        <v>59</v>
      </c>
      <c r="E747" s="116" t="s">
        <v>51</v>
      </c>
      <c r="F747" s="82">
        <v>38</v>
      </c>
      <c r="G747" s="64"/>
      <c r="H747" s="64"/>
      <c r="I747" s="662"/>
    </row>
    <row r="748" spans="1:9" ht="15.75" x14ac:dyDescent="0.25">
      <c r="A748" s="973">
        <v>359</v>
      </c>
      <c r="B748" s="181" t="s">
        <v>2649</v>
      </c>
      <c r="C748" s="181" t="s">
        <v>322</v>
      </c>
      <c r="D748" s="116" t="s">
        <v>59</v>
      </c>
      <c r="E748" s="116" t="s">
        <v>51</v>
      </c>
      <c r="F748" s="82">
        <v>5</v>
      </c>
      <c r="G748" s="64"/>
      <c r="H748" s="64"/>
      <c r="I748" s="662"/>
    </row>
    <row r="749" spans="1:9" ht="15.75" x14ac:dyDescent="0.25">
      <c r="A749" s="973">
        <v>360</v>
      </c>
      <c r="B749" s="181" t="s">
        <v>2650</v>
      </c>
      <c r="C749" s="181" t="s">
        <v>322</v>
      </c>
      <c r="D749" s="116" t="s">
        <v>59</v>
      </c>
      <c r="E749" s="116" t="s">
        <v>51</v>
      </c>
      <c r="F749" s="82">
        <v>5</v>
      </c>
      <c r="G749" s="64"/>
      <c r="H749" s="64"/>
      <c r="I749" s="662"/>
    </row>
    <row r="750" spans="1:9" ht="15.75" x14ac:dyDescent="0.25">
      <c r="A750" s="973">
        <v>361</v>
      </c>
      <c r="B750" s="181" t="s">
        <v>2651</v>
      </c>
      <c r="C750" s="181" t="s">
        <v>322</v>
      </c>
      <c r="D750" s="116" t="s">
        <v>59</v>
      </c>
      <c r="E750" s="116" t="s">
        <v>51</v>
      </c>
      <c r="F750" s="82">
        <v>4</v>
      </c>
      <c r="G750" s="64"/>
      <c r="H750" s="64"/>
      <c r="I750" s="662"/>
    </row>
    <row r="751" spans="1:9" ht="15.75" x14ac:dyDescent="0.25">
      <c r="A751" s="973">
        <v>362</v>
      </c>
      <c r="B751" s="181" t="s">
        <v>2652</v>
      </c>
      <c r="C751" s="181" t="s">
        <v>323</v>
      </c>
      <c r="D751" s="116" t="s">
        <v>59</v>
      </c>
      <c r="E751" s="116" t="s">
        <v>51</v>
      </c>
      <c r="F751" s="82">
        <v>10</v>
      </c>
      <c r="G751" s="64"/>
      <c r="H751" s="64"/>
      <c r="I751" s="662"/>
    </row>
    <row r="752" spans="1:9" ht="15.75" x14ac:dyDescent="0.25">
      <c r="A752" s="973">
        <v>363</v>
      </c>
      <c r="B752" s="181" t="s">
        <v>2653</v>
      </c>
      <c r="C752" s="181" t="s">
        <v>323</v>
      </c>
      <c r="D752" s="116" t="s">
        <v>59</v>
      </c>
      <c r="E752" s="116" t="s">
        <v>51</v>
      </c>
      <c r="F752" s="82">
        <v>41.4</v>
      </c>
      <c r="G752" s="64"/>
      <c r="H752" s="64"/>
      <c r="I752" s="662"/>
    </row>
    <row r="753" spans="1:14" ht="15.75" x14ac:dyDescent="0.25">
      <c r="A753" s="973">
        <v>364</v>
      </c>
      <c r="B753" s="181" t="s">
        <v>2462</v>
      </c>
      <c r="C753" s="181" t="s">
        <v>323</v>
      </c>
      <c r="D753" s="116" t="s">
        <v>59</v>
      </c>
      <c r="E753" s="116" t="s">
        <v>51</v>
      </c>
      <c r="F753" s="82">
        <v>24.9</v>
      </c>
      <c r="G753" s="64"/>
      <c r="H753" s="64"/>
      <c r="I753" s="662"/>
    </row>
    <row r="754" spans="1:14" ht="15.75" x14ac:dyDescent="0.25">
      <c r="A754" s="15"/>
      <c r="B754" s="16" t="s">
        <v>282</v>
      </c>
      <c r="C754" s="181"/>
      <c r="D754" s="116"/>
      <c r="E754" s="116"/>
      <c r="F754" s="84"/>
      <c r="G754" s="64"/>
      <c r="H754" s="64"/>
      <c r="I754" s="662"/>
    </row>
    <row r="755" spans="1:14" ht="15.75" x14ac:dyDescent="0.25">
      <c r="A755" s="116">
        <v>365</v>
      </c>
      <c r="B755" s="181" t="s">
        <v>2654</v>
      </c>
      <c r="C755" s="181" t="s">
        <v>322</v>
      </c>
      <c r="D755" s="116" t="s">
        <v>852</v>
      </c>
      <c r="E755" s="116" t="s">
        <v>51</v>
      </c>
      <c r="F755" s="82">
        <v>5</v>
      </c>
      <c r="G755" s="64"/>
      <c r="H755" s="64"/>
      <c r="I755" s="662"/>
    </row>
    <row r="756" spans="1:14" ht="15.75" x14ac:dyDescent="0.25">
      <c r="A756" s="116">
        <v>366</v>
      </c>
      <c r="B756" s="181" t="s">
        <v>2655</v>
      </c>
      <c r="C756" s="181" t="s">
        <v>322</v>
      </c>
      <c r="D756" s="116" t="s">
        <v>852</v>
      </c>
      <c r="E756" s="116" t="s">
        <v>51</v>
      </c>
      <c r="F756" s="82">
        <v>7</v>
      </c>
      <c r="G756" s="64"/>
      <c r="H756" s="64"/>
      <c r="I756" s="662"/>
    </row>
    <row r="757" spans="1:14" ht="15.75" x14ac:dyDescent="0.25">
      <c r="A757" s="973">
        <v>367</v>
      </c>
      <c r="B757" s="181" t="s">
        <v>2568</v>
      </c>
      <c r="C757" s="181" t="s">
        <v>322</v>
      </c>
      <c r="D757" s="116" t="s">
        <v>852</v>
      </c>
      <c r="E757" s="116" t="s">
        <v>51</v>
      </c>
      <c r="F757" s="82">
        <v>8.1999999999999993</v>
      </c>
      <c r="G757" s="64"/>
      <c r="H757" s="64"/>
      <c r="I757" s="662"/>
    </row>
    <row r="758" spans="1:14" s="276" customFormat="1" ht="15.75" x14ac:dyDescent="0.2">
      <c r="A758" s="973">
        <v>368</v>
      </c>
      <c r="B758" s="269" t="s">
        <v>2388</v>
      </c>
      <c r="C758" s="269" t="s">
        <v>5437</v>
      </c>
      <c r="D758" s="56" t="s">
        <v>59</v>
      </c>
      <c r="E758" s="270" t="s">
        <v>7</v>
      </c>
      <c r="F758" s="87">
        <v>47</v>
      </c>
      <c r="G758" s="111">
        <v>1300</v>
      </c>
      <c r="H758" s="111">
        <v>1300</v>
      </c>
      <c r="I758" s="112" t="s">
        <v>5628</v>
      </c>
      <c r="K758" s="280"/>
    </row>
    <row r="759" spans="1:14" s="276" customFormat="1" ht="15.75" x14ac:dyDescent="0.2">
      <c r="A759" s="973">
        <v>369</v>
      </c>
      <c r="B759" s="269" t="s">
        <v>2389</v>
      </c>
      <c r="C759" s="269" t="s">
        <v>5438</v>
      </c>
      <c r="D759" s="56" t="s">
        <v>59</v>
      </c>
      <c r="E759" s="270" t="s">
        <v>7</v>
      </c>
      <c r="F759" s="87">
        <v>48</v>
      </c>
      <c r="G759" s="111">
        <v>1850</v>
      </c>
      <c r="H759" s="111">
        <v>1850</v>
      </c>
      <c r="I759" s="112" t="s">
        <v>5628</v>
      </c>
      <c r="K759" s="1165"/>
      <c r="L759" s="1165"/>
      <c r="M759" s="1165"/>
      <c r="N759" s="1165"/>
    </row>
    <row r="760" spans="1:14" s="276" customFormat="1" ht="15.75" x14ac:dyDescent="0.2">
      <c r="A760" s="973">
        <v>370</v>
      </c>
      <c r="B760" s="269" t="s">
        <v>2491</v>
      </c>
      <c r="C760" s="269" t="s">
        <v>296</v>
      </c>
      <c r="D760" s="56" t="s">
        <v>59</v>
      </c>
      <c r="E760" s="270" t="s">
        <v>51</v>
      </c>
      <c r="F760" s="87">
        <v>28.6</v>
      </c>
      <c r="G760" s="111">
        <v>700</v>
      </c>
      <c r="H760" s="111">
        <v>700</v>
      </c>
      <c r="I760" s="112" t="s">
        <v>5629</v>
      </c>
      <c r="K760" s="1165"/>
      <c r="L760" s="1165"/>
      <c r="M760" s="1165"/>
      <c r="N760" s="1165"/>
    </row>
    <row r="761" spans="1:14" s="276" customFormat="1" ht="15.75" x14ac:dyDescent="0.2">
      <c r="A761" s="973">
        <v>371</v>
      </c>
      <c r="B761" s="269" t="s">
        <v>2610</v>
      </c>
      <c r="C761" s="269" t="s">
        <v>315</v>
      </c>
      <c r="D761" s="56" t="s">
        <v>59</v>
      </c>
      <c r="E761" s="270" t="s">
        <v>51</v>
      </c>
      <c r="F761" s="87">
        <v>26</v>
      </c>
      <c r="G761" s="111">
        <v>1200</v>
      </c>
      <c r="H761" s="111">
        <v>1200</v>
      </c>
      <c r="I761" s="112" t="s">
        <v>5630</v>
      </c>
      <c r="K761" s="1165"/>
      <c r="L761" s="1165"/>
      <c r="M761" s="1165"/>
      <c r="N761" s="1165"/>
    </row>
    <row r="762" spans="1:14" s="276" customFormat="1" ht="15.75" x14ac:dyDescent="0.2">
      <c r="A762" s="973">
        <v>372</v>
      </c>
      <c r="B762" s="183" t="s">
        <v>6230</v>
      </c>
      <c r="C762" s="277" t="s">
        <v>886</v>
      </c>
      <c r="D762" s="278" t="s">
        <v>4</v>
      </c>
      <c r="E762" s="281"/>
      <c r="F762" s="279">
        <v>41.9</v>
      </c>
      <c r="G762" s="278">
        <v>350</v>
      </c>
      <c r="H762" s="278"/>
      <c r="I762" s="550" t="s">
        <v>6313</v>
      </c>
    </row>
    <row r="763" spans="1:14" s="276" customFormat="1" ht="15.75" x14ac:dyDescent="0.2">
      <c r="A763" s="973">
        <v>373</v>
      </c>
      <c r="B763" s="183" t="s">
        <v>6232</v>
      </c>
      <c r="C763" s="277" t="s">
        <v>5352</v>
      </c>
      <c r="D763" s="278" t="s">
        <v>6131</v>
      </c>
      <c r="E763" s="281"/>
      <c r="F763" s="279">
        <v>21.2</v>
      </c>
      <c r="G763" s="278">
        <v>500</v>
      </c>
      <c r="H763" s="278"/>
      <c r="I763" s="550" t="s">
        <v>6311</v>
      </c>
    </row>
    <row r="764" spans="1:14" s="276" customFormat="1" ht="15.75" x14ac:dyDescent="0.2">
      <c r="A764" s="973">
        <v>374</v>
      </c>
      <c r="B764" s="183" t="s">
        <v>6233</v>
      </c>
      <c r="C764" s="277" t="s">
        <v>5352</v>
      </c>
      <c r="D764" s="278" t="s">
        <v>6131</v>
      </c>
      <c r="E764" s="281"/>
      <c r="F764" s="279">
        <v>34</v>
      </c>
      <c r="G764" s="278">
        <v>300</v>
      </c>
      <c r="H764" s="278"/>
      <c r="I764" s="550" t="s">
        <v>6300</v>
      </c>
    </row>
    <row r="765" spans="1:14" s="276" customFormat="1" ht="15.75" x14ac:dyDescent="0.2">
      <c r="A765" s="973">
        <v>375</v>
      </c>
      <c r="B765" s="183" t="s">
        <v>6234</v>
      </c>
      <c r="C765" s="277" t="s">
        <v>5352</v>
      </c>
      <c r="D765" s="278" t="s">
        <v>6134</v>
      </c>
      <c r="E765" s="281"/>
      <c r="F765" s="279">
        <v>15.4</v>
      </c>
      <c r="G765" s="278">
        <v>200</v>
      </c>
      <c r="H765" s="278"/>
      <c r="I765" s="550" t="s">
        <v>6300</v>
      </c>
    </row>
    <row r="766" spans="1:14" s="276" customFormat="1" ht="15.75" x14ac:dyDescent="0.2">
      <c r="A766" s="973">
        <v>376</v>
      </c>
      <c r="B766" s="183" t="s">
        <v>6235</v>
      </c>
      <c r="C766" s="277" t="s">
        <v>5352</v>
      </c>
      <c r="D766" s="278" t="s">
        <v>4</v>
      </c>
      <c r="E766" s="281"/>
      <c r="F766" s="279">
        <v>26</v>
      </c>
      <c r="G766" s="278">
        <v>350</v>
      </c>
      <c r="H766" s="278"/>
      <c r="I766" s="550" t="s">
        <v>6300</v>
      </c>
    </row>
    <row r="767" spans="1:14" s="276" customFormat="1" ht="15.75" x14ac:dyDescent="0.2">
      <c r="A767" s="973">
        <v>377</v>
      </c>
      <c r="B767" s="183" t="s">
        <v>6236</v>
      </c>
      <c r="C767" s="277" t="s">
        <v>5352</v>
      </c>
      <c r="D767" s="278" t="s">
        <v>6131</v>
      </c>
      <c r="E767" s="281"/>
      <c r="F767" s="279">
        <v>31.9</v>
      </c>
      <c r="G767" s="278">
        <v>300</v>
      </c>
      <c r="H767" s="278"/>
      <c r="I767" s="550" t="s">
        <v>6300</v>
      </c>
    </row>
    <row r="768" spans="1:14" s="276" customFormat="1" ht="15.75" x14ac:dyDescent="0.2">
      <c r="A768" s="973">
        <v>378</v>
      </c>
      <c r="B768" s="183" t="s">
        <v>6237</v>
      </c>
      <c r="C768" s="277" t="s">
        <v>891</v>
      </c>
      <c r="D768" s="278" t="s">
        <v>4</v>
      </c>
      <c r="E768" s="281"/>
      <c r="F768" s="279">
        <v>4.5</v>
      </c>
      <c r="G768" s="278">
        <v>300</v>
      </c>
      <c r="H768" s="278"/>
      <c r="I768" s="283" t="s">
        <v>4422</v>
      </c>
    </row>
    <row r="769" spans="1:9" s="276" customFormat="1" ht="15.75" x14ac:dyDescent="0.2">
      <c r="A769" s="973">
        <v>379</v>
      </c>
      <c r="B769" s="183" t="s">
        <v>6238</v>
      </c>
      <c r="C769" s="277" t="s">
        <v>894</v>
      </c>
      <c r="D769" s="278" t="s">
        <v>4</v>
      </c>
      <c r="E769" s="281"/>
      <c r="F769" s="279">
        <v>17</v>
      </c>
      <c r="G769" s="278">
        <v>300</v>
      </c>
      <c r="H769" s="278"/>
      <c r="I769" s="550" t="s">
        <v>6311</v>
      </c>
    </row>
    <row r="770" spans="1:9" s="276" customFormat="1" ht="15.75" x14ac:dyDescent="0.2">
      <c r="A770" s="973">
        <v>380</v>
      </c>
      <c r="B770" s="183" t="s">
        <v>6239</v>
      </c>
      <c r="C770" s="277" t="s">
        <v>894</v>
      </c>
      <c r="D770" s="278" t="s">
        <v>4</v>
      </c>
      <c r="E770" s="281"/>
      <c r="F770" s="279">
        <v>20.8</v>
      </c>
      <c r="G770" s="278">
        <v>150</v>
      </c>
      <c r="H770" s="278"/>
      <c r="I770" s="283" t="s">
        <v>6991</v>
      </c>
    </row>
    <row r="771" spans="1:9" s="276" customFormat="1" ht="15.75" x14ac:dyDescent="0.2">
      <c r="A771" s="973">
        <v>381</v>
      </c>
      <c r="B771" s="183" t="s">
        <v>6240</v>
      </c>
      <c r="C771" s="277" t="s">
        <v>894</v>
      </c>
      <c r="D771" s="278" t="s">
        <v>4</v>
      </c>
      <c r="E771" s="281"/>
      <c r="F771" s="279">
        <v>29</v>
      </c>
      <c r="G771" s="278">
        <v>400</v>
      </c>
      <c r="H771" s="278"/>
      <c r="I771" s="550" t="s">
        <v>6320</v>
      </c>
    </row>
    <row r="772" spans="1:9" s="276" customFormat="1" ht="15.75" x14ac:dyDescent="0.2">
      <c r="A772" s="973">
        <v>382</v>
      </c>
      <c r="B772" s="183" t="s">
        <v>6241</v>
      </c>
      <c r="C772" s="277" t="s">
        <v>894</v>
      </c>
      <c r="D772" s="278" t="s">
        <v>6131</v>
      </c>
      <c r="E772" s="281"/>
      <c r="F772" s="279">
        <v>15</v>
      </c>
      <c r="G772" s="278">
        <v>550</v>
      </c>
      <c r="H772" s="278"/>
      <c r="I772" s="550" t="s">
        <v>6317</v>
      </c>
    </row>
    <row r="773" spans="1:9" s="276" customFormat="1" ht="15.75" x14ac:dyDescent="0.2">
      <c r="A773" s="973">
        <v>383</v>
      </c>
      <c r="B773" s="183" t="s">
        <v>6242</v>
      </c>
      <c r="C773" s="277" t="s">
        <v>895</v>
      </c>
      <c r="D773" s="278" t="s">
        <v>4</v>
      </c>
      <c r="E773" s="281"/>
      <c r="F773" s="279">
        <v>5.2</v>
      </c>
      <c r="G773" s="278">
        <v>200</v>
      </c>
      <c r="H773" s="278"/>
      <c r="I773" s="550" t="s">
        <v>6311</v>
      </c>
    </row>
    <row r="774" spans="1:9" s="276" customFormat="1" ht="15.75" x14ac:dyDescent="0.2">
      <c r="A774" s="973">
        <v>384</v>
      </c>
      <c r="B774" s="183" t="s">
        <v>6244</v>
      </c>
      <c r="C774" s="277" t="s">
        <v>892</v>
      </c>
      <c r="D774" s="278" t="s">
        <v>4</v>
      </c>
      <c r="E774" s="281"/>
      <c r="F774" s="279">
        <v>21</v>
      </c>
      <c r="G774" s="278">
        <v>550</v>
      </c>
      <c r="H774" s="278"/>
      <c r="I774" s="550" t="s">
        <v>6311</v>
      </c>
    </row>
    <row r="775" spans="1:9" s="276" customFormat="1" ht="33" customHeight="1" x14ac:dyDescent="0.2">
      <c r="A775" s="973">
        <v>385</v>
      </c>
      <c r="B775" s="183" t="s">
        <v>6245</v>
      </c>
      <c r="C775" s="277" t="s">
        <v>892</v>
      </c>
      <c r="D775" s="278" t="s">
        <v>6131</v>
      </c>
      <c r="E775" s="281"/>
      <c r="F775" s="279">
        <v>18.5</v>
      </c>
      <c r="G775" s="278">
        <v>400</v>
      </c>
      <c r="H775" s="278"/>
      <c r="I775" s="283" t="s">
        <v>6989</v>
      </c>
    </row>
    <row r="776" spans="1:9" s="276" customFormat="1" ht="31.5" x14ac:dyDescent="0.2">
      <c r="A776" s="973">
        <v>386</v>
      </c>
      <c r="B776" s="183" t="s">
        <v>6246</v>
      </c>
      <c r="C776" s="277" t="s">
        <v>892</v>
      </c>
      <c r="D776" s="278" t="s">
        <v>6131</v>
      </c>
      <c r="E776" s="281"/>
      <c r="F776" s="279">
        <v>23.3</v>
      </c>
      <c r="G776" s="278">
        <v>800</v>
      </c>
      <c r="H776" s="278"/>
      <c r="I776" s="283" t="s">
        <v>6990</v>
      </c>
    </row>
    <row r="777" spans="1:9" s="276" customFormat="1" ht="31.5" x14ac:dyDescent="0.2">
      <c r="A777" s="973">
        <v>387</v>
      </c>
      <c r="B777" s="183" t="s">
        <v>6249</v>
      </c>
      <c r="C777" s="277" t="s">
        <v>889</v>
      </c>
      <c r="D777" s="278" t="s">
        <v>4</v>
      </c>
      <c r="E777" s="281"/>
      <c r="F777" s="279">
        <v>40</v>
      </c>
      <c r="G777" s="278">
        <v>70</v>
      </c>
      <c r="H777" s="278"/>
      <c r="I777" s="550" t="s">
        <v>6314</v>
      </c>
    </row>
    <row r="778" spans="1:9" s="276" customFormat="1" ht="15.75" x14ac:dyDescent="0.2">
      <c r="A778" s="973">
        <v>388</v>
      </c>
      <c r="B778" s="183" t="s">
        <v>6250</v>
      </c>
      <c r="C778" s="277" t="s">
        <v>887</v>
      </c>
      <c r="D778" s="278" t="s">
        <v>4</v>
      </c>
      <c r="E778" s="281"/>
      <c r="F778" s="279">
        <v>18.23</v>
      </c>
      <c r="G778" s="278">
        <v>20</v>
      </c>
      <c r="H778" s="278"/>
      <c r="I778" s="283" t="s">
        <v>4421</v>
      </c>
    </row>
    <row r="779" spans="1:9" s="276" customFormat="1" ht="15.75" x14ac:dyDescent="0.2">
      <c r="A779" s="973">
        <v>389</v>
      </c>
      <c r="B779" s="183" t="s">
        <v>6251</v>
      </c>
      <c r="C779" s="277" t="s">
        <v>893</v>
      </c>
      <c r="D779" s="278" t="s">
        <v>6131</v>
      </c>
      <c r="E779" s="281"/>
      <c r="F779" s="279">
        <v>10</v>
      </c>
      <c r="G779" s="278">
        <v>300</v>
      </c>
      <c r="H779" s="278"/>
      <c r="I779" s="550" t="s">
        <v>6311</v>
      </c>
    </row>
    <row r="780" spans="1:9" s="276" customFormat="1" ht="15.75" x14ac:dyDescent="0.2">
      <c r="A780" s="973">
        <v>390</v>
      </c>
      <c r="B780" s="183" t="s">
        <v>6255</v>
      </c>
      <c r="C780" s="277" t="s">
        <v>898</v>
      </c>
      <c r="D780" s="278" t="s">
        <v>4</v>
      </c>
      <c r="E780" s="281"/>
      <c r="F780" s="279">
        <v>44.3</v>
      </c>
      <c r="G780" s="278">
        <v>980</v>
      </c>
      <c r="H780" s="278"/>
      <c r="I780" s="550" t="s">
        <v>6328</v>
      </c>
    </row>
    <row r="781" spans="1:9" ht="15.75" x14ac:dyDescent="0.25">
      <c r="A781" s="71" t="s">
        <v>85</v>
      </c>
      <c r="B781" s="72" t="s">
        <v>328</v>
      </c>
      <c r="C781" s="72"/>
      <c r="D781" s="71"/>
      <c r="E781" s="71"/>
      <c r="F781" s="85"/>
      <c r="G781" s="134"/>
      <c r="H781" s="134"/>
      <c r="I781" s="661"/>
    </row>
    <row r="782" spans="1:9" ht="15.75" x14ac:dyDescent="0.25">
      <c r="A782" s="15" t="s">
        <v>3</v>
      </c>
      <c r="B782" s="16" t="s">
        <v>785</v>
      </c>
      <c r="C782" s="16"/>
      <c r="D782" s="15"/>
      <c r="E782" s="15"/>
      <c r="F782" s="84"/>
      <c r="G782" s="64"/>
      <c r="H782" s="64"/>
      <c r="I782" s="662"/>
    </row>
    <row r="783" spans="1:9" ht="15.75" x14ac:dyDescent="0.25">
      <c r="A783" s="116">
        <v>1</v>
      </c>
      <c r="B783" s="181" t="s">
        <v>2656</v>
      </c>
      <c r="C783" s="181" t="s">
        <v>5370</v>
      </c>
      <c r="D783" s="116" t="s">
        <v>59</v>
      </c>
      <c r="E783" s="116" t="s">
        <v>51</v>
      </c>
      <c r="F783" s="82">
        <v>0.7</v>
      </c>
      <c r="G783" s="64"/>
      <c r="H783" s="64"/>
      <c r="I783" s="662"/>
    </row>
    <row r="784" spans="1:9" ht="15.75" x14ac:dyDescent="0.25">
      <c r="A784" s="116">
        <v>2</v>
      </c>
      <c r="B784" s="181" t="s">
        <v>2657</v>
      </c>
      <c r="C784" s="181" t="s">
        <v>5370</v>
      </c>
      <c r="D784" s="116" t="s">
        <v>59</v>
      </c>
      <c r="E784" s="116" t="s">
        <v>51</v>
      </c>
      <c r="F784" s="82">
        <v>17.399999999999999</v>
      </c>
      <c r="G784" s="64"/>
      <c r="H784" s="64"/>
      <c r="I784" s="662"/>
    </row>
    <row r="785" spans="1:9" ht="15.75" x14ac:dyDescent="0.25">
      <c r="A785" s="973">
        <v>3</v>
      </c>
      <c r="B785" s="181" t="s">
        <v>2658</v>
      </c>
      <c r="C785" s="181" t="s">
        <v>5370</v>
      </c>
      <c r="D785" s="116" t="s">
        <v>59</v>
      </c>
      <c r="E785" s="116" t="s">
        <v>51</v>
      </c>
      <c r="F785" s="82">
        <v>0.6</v>
      </c>
      <c r="G785" s="64"/>
      <c r="H785" s="64"/>
      <c r="I785" s="662"/>
    </row>
    <row r="786" spans="1:9" ht="31.5" x14ac:dyDescent="0.25">
      <c r="A786" s="973">
        <v>4</v>
      </c>
      <c r="B786" s="181" t="s">
        <v>2659</v>
      </c>
      <c r="C786" s="181" t="s">
        <v>4799</v>
      </c>
      <c r="D786" s="116" t="s">
        <v>59</v>
      </c>
      <c r="E786" s="116" t="s">
        <v>51</v>
      </c>
      <c r="F786" s="82">
        <v>9.1999999999999993</v>
      </c>
      <c r="G786" s="64"/>
      <c r="H786" s="64"/>
      <c r="I786" s="662"/>
    </row>
    <row r="787" spans="1:9" s="266" customFormat="1" ht="31.5" x14ac:dyDescent="0.25">
      <c r="A787" s="973">
        <v>5</v>
      </c>
      <c r="B787" s="658" t="s">
        <v>2660</v>
      </c>
      <c r="C787" s="658" t="s">
        <v>4799</v>
      </c>
      <c r="D787" s="657" t="s">
        <v>59</v>
      </c>
      <c r="E787" s="657" t="s">
        <v>51</v>
      </c>
      <c r="F787" s="87">
        <v>3.9</v>
      </c>
      <c r="G787" s="158"/>
      <c r="H787" s="158"/>
      <c r="I787" s="663"/>
    </row>
    <row r="788" spans="1:9" s="266" customFormat="1" ht="15.75" x14ac:dyDescent="0.25">
      <c r="A788" s="973">
        <v>6</v>
      </c>
      <c r="B788" s="658" t="s">
        <v>2661</v>
      </c>
      <c r="C788" s="658" t="s">
        <v>4799</v>
      </c>
      <c r="D788" s="657" t="s">
        <v>59</v>
      </c>
      <c r="E788" s="657" t="s">
        <v>51</v>
      </c>
      <c r="F788" s="87">
        <v>24.9</v>
      </c>
      <c r="G788" s="158"/>
      <c r="H788" s="158"/>
      <c r="I788" s="663"/>
    </row>
    <row r="789" spans="1:9" s="266" customFormat="1" ht="15.75" x14ac:dyDescent="0.25">
      <c r="A789" s="973">
        <v>7</v>
      </c>
      <c r="B789" s="658" t="s">
        <v>2662</v>
      </c>
      <c r="C789" s="658" t="s">
        <v>4969</v>
      </c>
      <c r="D789" s="657" t="s">
        <v>59</v>
      </c>
      <c r="E789" s="657" t="s">
        <v>51</v>
      </c>
      <c r="F789" s="87">
        <v>8</v>
      </c>
      <c r="G789" s="158"/>
      <c r="H789" s="158"/>
      <c r="I789" s="663"/>
    </row>
    <row r="790" spans="1:9" s="266" customFormat="1" ht="15.75" x14ac:dyDescent="0.25">
      <c r="A790" s="973">
        <v>8</v>
      </c>
      <c r="B790" s="658" t="s">
        <v>2385</v>
      </c>
      <c r="C790" s="658" t="s">
        <v>4969</v>
      </c>
      <c r="D790" s="657" t="s">
        <v>59</v>
      </c>
      <c r="E790" s="657" t="s">
        <v>51</v>
      </c>
      <c r="F790" s="87">
        <v>5</v>
      </c>
      <c r="G790" s="158"/>
      <c r="H790" s="158"/>
      <c r="I790" s="663"/>
    </row>
    <row r="791" spans="1:9" s="266" customFormat="1" ht="15.75" x14ac:dyDescent="0.25">
      <c r="A791" s="973">
        <v>9</v>
      </c>
      <c r="B791" s="658" t="s">
        <v>2663</v>
      </c>
      <c r="C791" s="658" t="s">
        <v>4969</v>
      </c>
      <c r="D791" s="657" t="s">
        <v>59</v>
      </c>
      <c r="E791" s="657" t="s">
        <v>51</v>
      </c>
      <c r="F791" s="87">
        <v>3.5</v>
      </c>
      <c r="G791" s="158"/>
      <c r="H791" s="158"/>
      <c r="I791" s="663"/>
    </row>
    <row r="792" spans="1:9" s="266" customFormat="1" ht="15.75" x14ac:dyDescent="0.25">
      <c r="A792" s="973">
        <v>10</v>
      </c>
      <c r="B792" s="658" t="s">
        <v>2664</v>
      </c>
      <c r="C792" s="658" t="s">
        <v>4969</v>
      </c>
      <c r="D792" s="657" t="s">
        <v>59</v>
      </c>
      <c r="E792" s="657" t="s">
        <v>51</v>
      </c>
      <c r="F792" s="87">
        <v>2</v>
      </c>
      <c r="G792" s="158"/>
      <c r="H792" s="158"/>
      <c r="I792" s="663"/>
    </row>
    <row r="793" spans="1:9" s="266" customFormat="1" ht="15.75" x14ac:dyDescent="0.25">
      <c r="A793" s="973">
        <v>11</v>
      </c>
      <c r="B793" s="658" t="s">
        <v>2665</v>
      </c>
      <c r="C793" s="658" t="s">
        <v>4969</v>
      </c>
      <c r="D793" s="657" t="s">
        <v>59</v>
      </c>
      <c r="E793" s="657" t="s">
        <v>51</v>
      </c>
      <c r="F793" s="87">
        <v>30</v>
      </c>
      <c r="G793" s="158"/>
      <c r="H793" s="158"/>
      <c r="I793" s="663"/>
    </row>
    <row r="794" spans="1:9" s="266" customFormat="1" ht="15.75" x14ac:dyDescent="0.25">
      <c r="A794" s="973">
        <v>12</v>
      </c>
      <c r="B794" s="658" t="s">
        <v>2666</v>
      </c>
      <c r="C794" s="658" t="s">
        <v>195</v>
      </c>
      <c r="D794" s="657" t="s">
        <v>59</v>
      </c>
      <c r="E794" s="657" t="s">
        <v>51</v>
      </c>
      <c r="F794" s="87">
        <v>8</v>
      </c>
      <c r="G794" s="158"/>
      <c r="H794" s="158"/>
      <c r="I794" s="663"/>
    </row>
    <row r="795" spans="1:9" s="266" customFormat="1" ht="15.75" x14ac:dyDescent="0.25">
      <c r="A795" s="973">
        <v>13</v>
      </c>
      <c r="B795" s="658" t="s">
        <v>2667</v>
      </c>
      <c r="C795" s="658" t="s">
        <v>195</v>
      </c>
      <c r="D795" s="657" t="s">
        <v>59</v>
      </c>
      <c r="E795" s="657" t="s">
        <v>51</v>
      </c>
      <c r="F795" s="87">
        <v>48</v>
      </c>
      <c r="G795" s="158"/>
      <c r="H795" s="158"/>
      <c r="I795" s="663"/>
    </row>
    <row r="796" spans="1:9" s="266" customFormat="1" ht="15.75" x14ac:dyDescent="0.25">
      <c r="A796" s="59"/>
      <c r="B796" s="60" t="s">
        <v>282</v>
      </c>
      <c r="C796" s="60"/>
      <c r="D796" s="59"/>
      <c r="E796" s="59"/>
      <c r="F796" s="90"/>
      <c r="G796" s="158"/>
      <c r="H796" s="158"/>
      <c r="I796" s="663"/>
    </row>
    <row r="797" spans="1:9" s="266" customFormat="1" ht="15.75" x14ac:dyDescent="0.25">
      <c r="A797" s="657">
        <v>14</v>
      </c>
      <c r="B797" s="658" t="s">
        <v>2668</v>
      </c>
      <c r="C797" s="658" t="s">
        <v>4969</v>
      </c>
      <c r="D797" s="657" t="s">
        <v>852</v>
      </c>
      <c r="E797" s="657" t="s">
        <v>51</v>
      </c>
      <c r="F797" s="87">
        <v>7</v>
      </c>
      <c r="G797" s="158"/>
      <c r="H797" s="158"/>
      <c r="I797" s="663"/>
    </row>
    <row r="798" spans="1:9" s="266" customFormat="1" ht="15.75" x14ac:dyDescent="0.25">
      <c r="A798" s="657">
        <v>15</v>
      </c>
      <c r="B798" s="658" t="s">
        <v>2669</v>
      </c>
      <c r="C798" s="658" t="s">
        <v>4969</v>
      </c>
      <c r="D798" s="657" t="s">
        <v>852</v>
      </c>
      <c r="E798" s="657" t="s">
        <v>51</v>
      </c>
      <c r="F798" s="87">
        <v>1.5</v>
      </c>
      <c r="G798" s="158"/>
      <c r="H798" s="158"/>
      <c r="I798" s="663"/>
    </row>
    <row r="799" spans="1:9" s="266" customFormat="1" ht="15.75" x14ac:dyDescent="0.25">
      <c r="A799" s="974">
        <v>16</v>
      </c>
      <c r="B799" s="658" t="s">
        <v>2670</v>
      </c>
      <c r="C799" s="658" t="s">
        <v>4969</v>
      </c>
      <c r="D799" s="657" t="s">
        <v>852</v>
      </c>
      <c r="E799" s="657" t="s">
        <v>51</v>
      </c>
      <c r="F799" s="87">
        <v>6.5</v>
      </c>
      <c r="G799" s="158"/>
      <c r="H799" s="158"/>
      <c r="I799" s="663"/>
    </row>
    <row r="800" spans="1:9" s="266" customFormat="1" ht="15.75" x14ac:dyDescent="0.25">
      <c r="A800" s="974">
        <v>17</v>
      </c>
      <c r="B800" s="658" t="s">
        <v>2671</v>
      </c>
      <c r="C800" s="658" t="s">
        <v>4969</v>
      </c>
      <c r="D800" s="657" t="s">
        <v>852</v>
      </c>
      <c r="E800" s="657" t="s">
        <v>51</v>
      </c>
      <c r="F800" s="87">
        <v>9</v>
      </c>
      <c r="G800" s="158"/>
      <c r="H800" s="158"/>
      <c r="I800" s="663"/>
    </row>
    <row r="801" spans="1:9" s="266" customFormat="1" ht="15.75" x14ac:dyDescent="0.25">
      <c r="A801" s="974">
        <v>18</v>
      </c>
      <c r="B801" s="658" t="s">
        <v>2672</v>
      </c>
      <c r="C801" s="658" t="s">
        <v>4969</v>
      </c>
      <c r="D801" s="657" t="s">
        <v>852</v>
      </c>
      <c r="E801" s="657" t="s">
        <v>51</v>
      </c>
      <c r="F801" s="87">
        <v>7</v>
      </c>
      <c r="G801" s="158"/>
      <c r="H801" s="158"/>
      <c r="I801" s="663"/>
    </row>
    <row r="802" spans="1:9" ht="15.75" x14ac:dyDescent="0.25">
      <c r="A802" s="974">
        <v>19</v>
      </c>
      <c r="B802" s="181" t="s">
        <v>2673</v>
      </c>
      <c r="C802" s="181" t="s">
        <v>4969</v>
      </c>
      <c r="D802" s="116" t="s">
        <v>852</v>
      </c>
      <c r="E802" s="116" t="s">
        <v>51</v>
      </c>
      <c r="F802" s="82">
        <v>4</v>
      </c>
      <c r="G802" s="64"/>
      <c r="H802" s="64"/>
      <c r="I802" s="662"/>
    </row>
    <row r="803" spans="1:9" ht="15.75" x14ac:dyDescent="0.25">
      <c r="A803" s="974">
        <v>20</v>
      </c>
      <c r="B803" s="181" t="s">
        <v>2674</v>
      </c>
      <c r="C803" s="181" t="s">
        <v>4969</v>
      </c>
      <c r="D803" s="116" t="s">
        <v>852</v>
      </c>
      <c r="E803" s="116" t="s">
        <v>51</v>
      </c>
      <c r="F803" s="82">
        <v>8</v>
      </c>
      <c r="G803" s="64"/>
      <c r="H803" s="64"/>
      <c r="I803" s="662"/>
    </row>
    <row r="804" spans="1:9" ht="15.75" x14ac:dyDescent="0.25">
      <c r="A804" s="974">
        <v>21</v>
      </c>
      <c r="B804" s="181" t="s">
        <v>2675</v>
      </c>
      <c r="C804" s="181" t="s">
        <v>4969</v>
      </c>
      <c r="D804" s="116" t="s">
        <v>852</v>
      </c>
      <c r="E804" s="116" t="s">
        <v>51</v>
      </c>
      <c r="F804" s="82">
        <v>9</v>
      </c>
      <c r="G804" s="64"/>
      <c r="H804" s="64"/>
      <c r="I804" s="662"/>
    </row>
    <row r="805" spans="1:9" ht="15.75" x14ac:dyDescent="0.25">
      <c r="A805" s="974">
        <v>22</v>
      </c>
      <c r="B805" s="181" t="s">
        <v>2676</v>
      </c>
      <c r="C805" s="181" t="s">
        <v>4969</v>
      </c>
      <c r="D805" s="116" t="s">
        <v>852</v>
      </c>
      <c r="E805" s="116" t="s">
        <v>51</v>
      </c>
      <c r="F805" s="82">
        <v>7</v>
      </c>
      <c r="G805" s="64"/>
      <c r="H805" s="64"/>
      <c r="I805" s="662"/>
    </row>
    <row r="806" spans="1:9" ht="15.75" x14ac:dyDescent="0.25">
      <c r="A806" s="974">
        <v>23</v>
      </c>
      <c r="B806" s="181" t="s">
        <v>2677</v>
      </c>
      <c r="C806" s="181" t="s">
        <v>4969</v>
      </c>
      <c r="D806" s="116" t="s">
        <v>852</v>
      </c>
      <c r="E806" s="116" t="s">
        <v>51</v>
      </c>
      <c r="F806" s="82">
        <v>2</v>
      </c>
      <c r="G806" s="64"/>
      <c r="H806" s="64"/>
      <c r="I806" s="662"/>
    </row>
    <row r="807" spans="1:9" ht="15.75" x14ac:dyDescent="0.25">
      <c r="A807" s="974">
        <v>24</v>
      </c>
      <c r="B807" s="181" t="s">
        <v>2678</v>
      </c>
      <c r="C807" s="181" t="s">
        <v>4969</v>
      </c>
      <c r="D807" s="116" t="s">
        <v>852</v>
      </c>
      <c r="E807" s="116" t="s">
        <v>51</v>
      </c>
      <c r="F807" s="82">
        <v>3</v>
      </c>
      <c r="G807" s="64"/>
      <c r="H807" s="64"/>
      <c r="I807" s="662"/>
    </row>
    <row r="808" spans="1:9" ht="15.75" x14ac:dyDescent="0.25">
      <c r="A808" s="974">
        <v>25</v>
      </c>
      <c r="B808" s="181" t="s">
        <v>2679</v>
      </c>
      <c r="C808" s="181" t="s">
        <v>4969</v>
      </c>
      <c r="D808" s="116" t="s">
        <v>852</v>
      </c>
      <c r="E808" s="116" t="s">
        <v>51</v>
      </c>
      <c r="F808" s="82">
        <v>12</v>
      </c>
      <c r="G808" s="64"/>
      <c r="H808" s="64"/>
      <c r="I808" s="662"/>
    </row>
    <row r="809" spans="1:9" ht="15.75" x14ac:dyDescent="0.25">
      <c r="A809" s="974">
        <v>26</v>
      </c>
      <c r="B809" s="181" t="s">
        <v>2680</v>
      </c>
      <c r="C809" s="181" t="s">
        <v>195</v>
      </c>
      <c r="D809" s="116" t="s">
        <v>852</v>
      </c>
      <c r="E809" s="116" t="s">
        <v>51</v>
      </c>
      <c r="F809" s="82">
        <v>7.2</v>
      </c>
      <c r="G809" s="64"/>
      <c r="H809" s="64"/>
      <c r="I809" s="662"/>
    </row>
    <row r="810" spans="1:9" ht="15.75" x14ac:dyDescent="0.25">
      <c r="A810" s="974">
        <v>27</v>
      </c>
      <c r="B810" s="181" t="s">
        <v>2668</v>
      </c>
      <c r="C810" s="181" t="s">
        <v>195</v>
      </c>
      <c r="D810" s="116" t="s">
        <v>852</v>
      </c>
      <c r="E810" s="116" t="s">
        <v>51</v>
      </c>
      <c r="F810" s="82">
        <v>9.6999999999999993</v>
      </c>
      <c r="G810" s="64"/>
      <c r="H810" s="64"/>
      <c r="I810" s="662"/>
    </row>
    <row r="811" spans="1:9" ht="15.75" x14ac:dyDescent="0.25">
      <c r="A811" s="974">
        <v>28</v>
      </c>
      <c r="B811" s="181" t="s">
        <v>2681</v>
      </c>
      <c r="C811" s="181" t="s">
        <v>195</v>
      </c>
      <c r="D811" s="116" t="s">
        <v>852</v>
      </c>
      <c r="E811" s="116" t="s">
        <v>51</v>
      </c>
      <c r="F811" s="82">
        <v>16</v>
      </c>
      <c r="G811" s="64"/>
      <c r="H811" s="64"/>
      <c r="I811" s="662"/>
    </row>
    <row r="812" spans="1:9" ht="15.75" x14ac:dyDescent="0.25">
      <c r="A812" s="974">
        <v>29</v>
      </c>
      <c r="B812" s="181" t="s">
        <v>2682</v>
      </c>
      <c r="C812" s="181" t="s">
        <v>195</v>
      </c>
      <c r="D812" s="116" t="s">
        <v>852</v>
      </c>
      <c r="E812" s="116" t="s">
        <v>51</v>
      </c>
      <c r="F812" s="82">
        <v>11</v>
      </c>
      <c r="G812" s="64"/>
      <c r="H812" s="64"/>
      <c r="I812" s="662"/>
    </row>
    <row r="813" spans="1:9" ht="15.75" x14ac:dyDescent="0.25">
      <c r="A813" s="974">
        <v>30</v>
      </c>
      <c r="B813" s="181" t="s">
        <v>2683</v>
      </c>
      <c r="C813" s="181" t="s">
        <v>195</v>
      </c>
      <c r="D813" s="116" t="s">
        <v>852</v>
      </c>
      <c r="E813" s="116" t="s">
        <v>51</v>
      </c>
      <c r="F813" s="82">
        <v>8</v>
      </c>
      <c r="G813" s="64"/>
      <c r="H813" s="64"/>
      <c r="I813" s="662"/>
    </row>
    <row r="814" spans="1:9" ht="15.75" x14ac:dyDescent="0.25">
      <c r="A814" s="974">
        <v>31</v>
      </c>
      <c r="B814" s="181" t="s">
        <v>2684</v>
      </c>
      <c r="C814" s="181" t="s">
        <v>195</v>
      </c>
      <c r="D814" s="116" t="s">
        <v>852</v>
      </c>
      <c r="E814" s="116" t="s">
        <v>51</v>
      </c>
      <c r="F814" s="82">
        <v>9</v>
      </c>
      <c r="G814" s="64"/>
      <c r="H814" s="64"/>
      <c r="I814" s="662"/>
    </row>
    <row r="815" spans="1:9" ht="15.75" x14ac:dyDescent="0.25">
      <c r="A815" s="974">
        <v>32</v>
      </c>
      <c r="B815" s="181" t="s">
        <v>2685</v>
      </c>
      <c r="C815" s="181" t="s">
        <v>195</v>
      </c>
      <c r="D815" s="116" t="s">
        <v>852</v>
      </c>
      <c r="E815" s="116" t="s">
        <v>51</v>
      </c>
      <c r="F815" s="82">
        <v>2</v>
      </c>
      <c r="G815" s="64"/>
      <c r="H815" s="64"/>
      <c r="I815" s="662"/>
    </row>
    <row r="816" spans="1:9" ht="15.75" x14ac:dyDescent="0.25">
      <c r="A816" s="974">
        <v>33</v>
      </c>
      <c r="B816" s="181" t="s">
        <v>2686</v>
      </c>
      <c r="C816" s="181" t="s">
        <v>195</v>
      </c>
      <c r="D816" s="116" t="s">
        <v>852</v>
      </c>
      <c r="E816" s="116" t="s">
        <v>51</v>
      </c>
      <c r="F816" s="82">
        <v>1</v>
      </c>
      <c r="G816" s="64"/>
      <c r="H816" s="64"/>
      <c r="I816" s="662"/>
    </row>
    <row r="817" spans="1:9" ht="15.75" x14ac:dyDescent="0.25">
      <c r="A817" s="974">
        <v>34</v>
      </c>
      <c r="B817" s="181" t="s">
        <v>2687</v>
      </c>
      <c r="C817" s="181" t="s">
        <v>195</v>
      </c>
      <c r="D817" s="116" t="s">
        <v>852</v>
      </c>
      <c r="E817" s="116" t="s">
        <v>51</v>
      </c>
      <c r="F817" s="82">
        <v>11</v>
      </c>
      <c r="G817" s="64"/>
      <c r="H817" s="64"/>
      <c r="I817" s="662"/>
    </row>
    <row r="818" spans="1:9" ht="15.75" x14ac:dyDescent="0.25">
      <c r="A818" s="15" t="s">
        <v>7</v>
      </c>
      <c r="B818" s="16" t="s">
        <v>160</v>
      </c>
      <c r="C818" s="16"/>
      <c r="D818" s="15"/>
      <c r="E818" s="15"/>
      <c r="F818" s="84"/>
      <c r="G818" s="64"/>
      <c r="H818" s="64"/>
      <c r="I818" s="662"/>
    </row>
    <row r="819" spans="1:9" ht="15.75" x14ac:dyDescent="0.25">
      <c r="A819" s="116">
        <v>36</v>
      </c>
      <c r="B819" s="181" t="s">
        <v>2689</v>
      </c>
      <c r="C819" s="181" t="s">
        <v>5371</v>
      </c>
      <c r="D819" s="116" t="s">
        <v>59</v>
      </c>
      <c r="E819" s="116" t="s">
        <v>51</v>
      </c>
      <c r="F819" s="82">
        <v>3.2</v>
      </c>
      <c r="G819" s="64"/>
      <c r="H819" s="64"/>
      <c r="I819" s="662"/>
    </row>
    <row r="820" spans="1:9" ht="15.75" x14ac:dyDescent="0.25">
      <c r="A820" s="180">
        <v>37</v>
      </c>
      <c r="B820" s="181" t="s">
        <v>2688</v>
      </c>
      <c r="C820" s="181" t="s">
        <v>5371</v>
      </c>
      <c r="D820" s="116" t="s">
        <v>59</v>
      </c>
      <c r="E820" s="116" t="s">
        <v>51</v>
      </c>
      <c r="F820" s="82">
        <v>6.6</v>
      </c>
      <c r="G820" s="64"/>
      <c r="H820" s="64"/>
      <c r="I820" s="662"/>
    </row>
    <row r="821" spans="1:9" ht="15.75" x14ac:dyDescent="0.25">
      <c r="A821" s="973">
        <v>38</v>
      </c>
      <c r="B821" s="181" t="s">
        <v>2690</v>
      </c>
      <c r="C821" s="181" t="s">
        <v>5371</v>
      </c>
      <c r="D821" s="116" t="s">
        <v>59</v>
      </c>
      <c r="E821" s="116" t="s">
        <v>51</v>
      </c>
      <c r="F821" s="82">
        <v>5</v>
      </c>
      <c r="G821" s="64"/>
      <c r="H821" s="64"/>
      <c r="I821" s="662"/>
    </row>
    <row r="822" spans="1:9" ht="15.75" x14ac:dyDescent="0.25">
      <c r="A822" s="973">
        <v>39</v>
      </c>
      <c r="B822" s="181" t="s">
        <v>2691</v>
      </c>
      <c r="C822" s="181" t="s">
        <v>4608</v>
      </c>
      <c r="D822" s="116" t="s">
        <v>59</v>
      </c>
      <c r="E822" s="116" t="s">
        <v>51</v>
      </c>
      <c r="F822" s="82">
        <v>4</v>
      </c>
      <c r="G822" s="64"/>
      <c r="H822" s="64"/>
      <c r="I822" s="662"/>
    </row>
    <row r="823" spans="1:9" ht="15.75" x14ac:dyDescent="0.25">
      <c r="A823" s="973">
        <v>40</v>
      </c>
      <c r="B823" s="181" t="s">
        <v>2692</v>
      </c>
      <c r="C823" s="181" t="s">
        <v>4608</v>
      </c>
      <c r="D823" s="116" t="s">
        <v>59</v>
      </c>
      <c r="E823" s="116" t="s">
        <v>51</v>
      </c>
      <c r="F823" s="82">
        <v>4.7</v>
      </c>
      <c r="G823" s="64"/>
      <c r="H823" s="64"/>
      <c r="I823" s="662"/>
    </row>
    <row r="824" spans="1:9" ht="15.75" x14ac:dyDescent="0.25">
      <c r="A824" s="973">
        <v>41</v>
      </c>
      <c r="B824" s="181" t="s">
        <v>2693</v>
      </c>
      <c r="C824" s="181" t="s">
        <v>4800</v>
      </c>
      <c r="D824" s="116" t="s">
        <v>59</v>
      </c>
      <c r="E824" s="116" t="s">
        <v>51</v>
      </c>
      <c r="F824" s="82">
        <v>13.5</v>
      </c>
      <c r="G824" s="64"/>
      <c r="H824" s="64"/>
      <c r="I824" s="662"/>
    </row>
    <row r="825" spans="1:9" s="264" customFormat="1" ht="31.5" x14ac:dyDescent="0.25">
      <c r="A825" s="973">
        <v>42</v>
      </c>
      <c r="B825" s="658" t="s">
        <v>2694</v>
      </c>
      <c r="C825" s="658" t="s">
        <v>4800</v>
      </c>
      <c r="D825" s="657" t="s">
        <v>59</v>
      </c>
      <c r="E825" s="657" t="s">
        <v>51</v>
      </c>
      <c r="F825" s="87">
        <v>15.6</v>
      </c>
      <c r="G825" s="135"/>
      <c r="H825" s="135"/>
      <c r="I825" s="663"/>
    </row>
    <row r="826" spans="1:9" s="264" customFormat="1" ht="15.75" x14ac:dyDescent="0.25">
      <c r="A826" s="973">
        <v>43</v>
      </c>
      <c r="B826" s="658" t="s">
        <v>2695</v>
      </c>
      <c r="C826" s="658" t="s">
        <v>4800</v>
      </c>
      <c r="D826" s="657" t="s">
        <v>59</v>
      </c>
      <c r="E826" s="657" t="s">
        <v>51</v>
      </c>
      <c r="F826" s="87">
        <v>17.899999999999999</v>
      </c>
      <c r="G826" s="135"/>
      <c r="H826" s="135"/>
      <c r="I826" s="663"/>
    </row>
    <row r="827" spans="1:9" s="264" customFormat="1" ht="31.5" x14ac:dyDescent="0.25">
      <c r="A827" s="973">
        <v>44</v>
      </c>
      <c r="B827" s="658" t="s">
        <v>2696</v>
      </c>
      <c r="C827" s="658" t="s">
        <v>4800</v>
      </c>
      <c r="D827" s="657" t="s">
        <v>59</v>
      </c>
      <c r="E827" s="657" t="s">
        <v>51</v>
      </c>
      <c r="F827" s="87">
        <v>13.6</v>
      </c>
      <c r="G827" s="135"/>
      <c r="H827" s="135"/>
      <c r="I827" s="663"/>
    </row>
    <row r="828" spans="1:9" s="264" customFormat="1" ht="15.75" x14ac:dyDescent="0.25">
      <c r="A828" s="973">
        <v>45</v>
      </c>
      <c r="B828" s="658" t="s">
        <v>2697</v>
      </c>
      <c r="C828" s="658" t="s">
        <v>4800</v>
      </c>
      <c r="D828" s="657" t="s">
        <v>59</v>
      </c>
      <c r="E828" s="657" t="s">
        <v>51</v>
      </c>
      <c r="F828" s="87">
        <v>6.2</v>
      </c>
      <c r="G828" s="135"/>
      <c r="H828" s="135"/>
      <c r="I828" s="663"/>
    </row>
    <row r="829" spans="1:9" s="264" customFormat="1" ht="31.5" x14ac:dyDescent="0.25">
      <c r="A829" s="973">
        <v>46</v>
      </c>
      <c r="B829" s="658" t="s">
        <v>2698</v>
      </c>
      <c r="C829" s="658" t="s">
        <v>4801</v>
      </c>
      <c r="D829" s="657" t="s">
        <v>59</v>
      </c>
      <c r="E829" s="657" t="s">
        <v>7</v>
      </c>
      <c r="F829" s="87">
        <v>29.5</v>
      </c>
      <c r="G829" s="135"/>
      <c r="H829" s="135"/>
      <c r="I829" s="663"/>
    </row>
    <row r="830" spans="1:9" s="264" customFormat="1" ht="31.5" x14ac:dyDescent="0.25">
      <c r="A830" s="973">
        <v>47</v>
      </c>
      <c r="B830" s="658" t="s">
        <v>2699</v>
      </c>
      <c r="C830" s="658" t="s">
        <v>4801</v>
      </c>
      <c r="D830" s="657" t="s">
        <v>59</v>
      </c>
      <c r="E830" s="657" t="s">
        <v>51</v>
      </c>
      <c r="F830" s="87">
        <v>8.6999999999999993</v>
      </c>
      <c r="G830" s="135"/>
      <c r="H830" s="135"/>
      <c r="I830" s="663"/>
    </row>
    <row r="831" spans="1:9" s="264" customFormat="1" ht="15.75" x14ac:dyDescent="0.25">
      <c r="A831" s="973">
        <v>48</v>
      </c>
      <c r="B831" s="658" t="s">
        <v>2700</v>
      </c>
      <c r="C831" s="658" t="s">
        <v>4801</v>
      </c>
      <c r="D831" s="657" t="s">
        <v>59</v>
      </c>
      <c r="E831" s="657" t="s">
        <v>51</v>
      </c>
      <c r="F831" s="87">
        <v>3.8</v>
      </c>
      <c r="G831" s="135"/>
      <c r="H831" s="135"/>
      <c r="I831" s="663"/>
    </row>
    <row r="832" spans="1:9" s="264" customFormat="1" ht="31.5" x14ac:dyDescent="0.25">
      <c r="A832" s="973">
        <v>49</v>
      </c>
      <c r="B832" s="658" t="s">
        <v>2701</v>
      </c>
      <c r="C832" s="658" t="s">
        <v>4802</v>
      </c>
      <c r="D832" s="657" t="s">
        <v>59</v>
      </c>
      <c r="E832" s="657" t="s">
        <v>7</v>
      </c>
      <c r="F832" s="87">
        <v>1.2</v>
      </c>
      <c r="G832" s="135"/>
      <c r="H832" s="135"/>
      <c r="I832" s="663"/>
    </row>
    <row r="833" spans="1:9" s="264" customFormat="1" ht="15.75" x14ac:dyDescent="0.25">
      <c r="A833" s="973">
        <v>50</v>
      </c>
      <c r="B833" s="658" t="s">
        <v>2702</v>
      </c>
      <c r="C833" s="658" t="s">
        <v>4802</v>
      </c>
      <c r="D833" s="657" t="s">
        <v>59</v>
      </c>
      <c r="E833" s="657" t="s">
        <v>7</v>
      </c>
      <c r="F833" s="87">
        <v>3.1</v>
      </c>
      <c r="G833" s="135"/>
      <c r="H833" s="135"/>
      <c r="I833" s="663"/>
    </row>
    <row r="834" spans="1:9" s="264" customFormat="1" ht="15.75" x14ac:dyDescent="0.25">
      <c r="A834" s="973">
        <v>51</v>
      </c>
      <c r="B834" s="658" t="s">
        <v>6177</v>
      </c>
      <c r="C834" s="658" t="s">
        <v>4802</v>
      </c>
      <c r="D834" s="657" t="s">
        <v>59</v>
      </c>
      <c r="E834" s="657" t="s">
        <v>7</v>
      </c>
      <c r="F834" s="87">
        <v>15.5</v>
      </c>
      <c r="G834" s="135"/>
      <c r="H834" s="135"/>
      <c r="I834" s="663"/>
    </row>
    <row r="835" spans="1:9" s="264" customFormat="1" ht="15.75" x14ac:dyDescent="0.25">
      <c r="A835" s="973">
        <v>52</v>
      </c>
      <c r="B835" s="658" t="s">
        <v>2703</v>
      </c>
      <c r="C835" s="658" t="s">
        <v>4802</v>
      </c>
      <c r="D835" s="657" t="s">
        <v>59</v>
      </c>
      <c r="E835" s="657" t="s">
        <v>51</v>
      </c>
      <c r="F835" s="87">
        <v>8.6</v>
      </c>
      <c r="G835" s="135"/>
      <c r="H835" s="135"/>
      <c r="I835" s="663"/>
    </row>
    <row r="836" spans="1:9" s="264" customFormat="1" ht="15.75" x14ac:dyDescent="0.25">
      <c r="A836" s="973">
        <v>53</v>
      </c>
      <c r="B836" s="658" t="s">
        <v>2704</v>
      </c>
      <c r="C836" s="658" t="s">
        <v>4802</v>
      </c>
      <c r="D836" s="657" t="s">
        <v>59</v>
      </c>
      <c r="E836" s="657" t="s">
        <v>51</v>
      </c>
      <c r="F836" s="87">
        <v>5.3</v>
      </c>
      <c r="G836" s="135"/>
      <c r="H836" s="135"/>
      <c r="I836" s="663"/>
    </row>
    <row r="837" spans="1:9" s="264" customFormat="1" ht="31.5" x14ac:dyDescent="0.25">
      <c r="A837" s="973">
        <v>54</v>
      </c>
      <c r="B837" s="658" t="s">
        <v>2705</v>
      </c>
      <c r="C837" s="658" t="s">
        <v>4802</v>
      </c>
      <c r="D837" s="657" t="s">
        <v>59</v>
      </c>
      <c r="E837" s="657" t="s">
        <v>51</v>
      </c>
      <c r="F837" s="87">
        <v>19.899999999999999</v>
      </c>
      <c r="G837" s="135"/>
      <c r="H837" s="135"/>
      <c r="I837" s="663"/>
    </row>
    <row r="838" spans="1:9" ht="15.75" x14ac:dyDescent="0.25">
      <c r="A838" s="973">
        <v>55</v>
      </c>
      <c r="B838" s="181" t="s">
        <v>2706</v>
      </c>
      <c r="C838" s="181" t="s">
        <v>4802</v>
      </c>
      <c r="D838" s="116" t="s">
        <v>59</v>
      </c>
      <c r="E838" s="116" t="s">
        <v>51</v>
      </c>
      <c r="F838" s="82">
        <v>3.5</v>
      </c>
      <c r="G838" s="64"/>
      <c r="H838" s="64"/>
      <c r="I838" s="662"/>
    </row>
    <row r="839" spans="1:9" ht="15.75" x14ac:dyDescent="0.25">
      <c r="A839" s="973">
        <v>56</v>
      </c>
      <c r="B839" s="181" t="s">
        <v>2707</v>
      </c>
      <c r="C839" s="181" t="s">
        <v>4802</v>
      </c>
      <c r="D839" s="116" t="s">
        <v>59</v>
      </c>
      <c r="E839" s="116" t="s">
        <v>51</v>
      </c>
      <c r="F839" s="82">
        <v>1.8</v>
      </c>
      <c r="G839" s="64"/>
      <c r="H839" s="64"/>
      <c r="I839" s="662"/>
    </row>
    <row r="840" spans="1:9" ht="31.5" x14ac:dyDescent="0.25">
      <c r="A840" s="973">
        <v>57</v>
      </c>
      <c r="B840" s="181" t="s">
        <v>2708</v>
      </c>
      <c r="C840" s="181" t="s">
        <v>4802</v>
      </c>
      <c r="D840" s="116" t="s">
        <v>59</v>
      </c>
      <c r="E840" s="116" t="s">
        <v>51</v>
      </c>
      <c r="F840" s="82">
        <v>4.7</v>
      </c>
      <c r="G840" s="64"/>
      <c r="H840" s="64"/>
      <c r="I840" s="662"/>
    </row>
    <row r="841" spans="1:9" ht="15.75" x14ac:dyDescent="0.25">
      <c r="A841" s="15" t="s">
        <v>51</v>
      </c>
      <c r="B841" s="16" t="s">
        <v>786</v>
      </c>
      <c r="C841" s="16"/>
      <c r="D841" s="15"/>
      <c r="E841" s="15"/>
      <c r="F841" s="84"/>
      <c r="G841" s="64"/>
      <c r="H841" s="64"/>
      <c r="I841" s="662"/>
    </row>
    <row r="842" spans="1:9" ht="31.5" x14ac:dyDescent="0.25">
      <c r="A842" s="116">
        <v>58</v>
      </c>
      <c r="B842" s="181" t="s">
        <v>2710</v>
      </c>
      <c r="C842" s="181" t="s">
        <v>4803</v>
      </c>
      <c r="D842" s="116" t="s">
        <v>59</v>
      </c>
      <c r="E842" s="116" t="s">
        <v>51</v>
      </c>
      <c r="F842" s="82">
        <v>43</v>
      </c>
      <c r="G842" s="64"/>
      <c r="H842" s="64"/>
      <c r="I842" s="662"/>
    </row>
    <row r="843" spans="1:9" ht="31.5" x14ac:dyDescent="0.25">
      <c r="A843" s="116">
        <v>59</v>
      </c>
      <c r="B843" s="181" t="s">
        <v>2711</v>
      </c>
      <c r="C843" s="181" t="s">
        <v>4803</v>
      </c>
      <c r="D843" s="116" t="s">
        <v>59</v>
      </c>
      <c r="E843" s="116" t="s">
        <v>51</v>
      </c>
      <c r="F843" s="82">
        <v>25</v>
      </c>
      <c r="G843" s="64"/>
      <c r="H843" s="64"/>
      <c r="I843" s="662"/>
    </row>
    <row r="844" spans="1:9" ht="31.5" x14ac:dyDescent="0.25">
      <c r="A844" s="973">
        <v>60</v>
      </c>
      <c r="B844" s="181" t="s">
        <v>2712</v>
      </c>
      <c r="C844" s="181" t="s">
        <v>4803</v>
      </c>
      <c r="D844" s="116" t="s">
        <v>59</v>
      </c>
      <c r="E844" s="116" t="s">
        <v>51</v>
      </c>
      <c r="F844" s="82">
        <v>36.700000000000003</v>
      </c>
      <c r="G844" s="64"/>
      <c r="H844" s="64"/>
      <c r="I844" s="662"/>
    </row>
    <row r="845" spans="1:9" ht="31.5" x14ac:dyDescent="0.25">
      <c r="A845" s="973">
        <v>61</v>
      </c>
      <c r="B845" s="181" t="s">
        <v>2713</v>
      </c>
      <c r="C845" s="181" t="s">
        <v>4804</v>
      </c>
      <c r="D845" s="116" t="s">
        <v>59</v>
      </c>
      <c r="E845" s="116" t="s">
        <v>7</v>
      </c>
      <c r="F845" s="82">
        <v>9</v>
      </c>
      <c r="G845" s="64"/>
      <c r="H845" s="64"/>
      <c r="I845" s="662"/>
    </row>
    <row r="846" spans="1:9" ht="31.5" x14ac:dyDescent="0.25">
      <c r="A846" s="973">
        <v>62</v>
      </c>
      <c r="B846" s="181" t="s">
        <v>2714</v>
      </c>
      <c r="C846" s="181" t="s">
        <v>4804</v>
      </c>
      <c r="D846" s="116" t="s">
        <v>59</v>
      </c>
      <c r="E846" s="116" t="s">
        <v>7</v>
      </c>
      <c r="F846" s="82">
        <v>20</v>
      </c>
      <c r="G846" s="64"/>
      <c r="H846" s="64"/>
      <c r="I846" s="662"/>
    </row>
    <row r="847" spans="1:9" ht="32.25" customHeight="1" x14ac:dyDescent="0.25">
      <c r="A847" s="973">
        <v>63</v>
      </c>
      <c r="B847" s="181" t="s">
        <v>2716</v>
      </c>
      <c r="C847" s="181" t="s">
        <v>4804</v>
      </c>
      <c r="D847" s="116" t="s">
        <v>59</v>
      </c>
      <c r="E847" s="116" t="s">
        <v>7</v>
      </c>
      <c r="F847" s="82">
        <v>20</v>
      </c>
      <c r="G847" s="64"/>
      <c r="H847" s="64"/>
      <c r="I847" s="662"/>
    </row>
    <row r="848" spans="1:9" ht="32.25" customHeight="1" x14ac:dyDescent="0.25">
      <c r="A848" s="973">
        <v>64</v>
      </c>
      <c r="B848" s="181" t="s">
        <v>2715</v>
      </c>
      <c r="C848" s="181" t="s">
        <v>4804</v>
      </c>
      <c r="D848" s="116" t="s">
        <v>59</v>
      </c>
      <c r="E848" s="116" t="s">
        <v>51</v>
      </c>
      <c r="F848" s="82">
        <v>10.4</v>
      </c>
      <c r="G848" s="64"/>
      <c r="H848" s="64"/>
      <c r="I848" s="662"/>
    </row>
    <row r="849" spans="1:9" ht="15.75" x14ac:dyDescent="0.25">
      <c r="A849" s="973">
        <v>65</v>
      </c>
      <c r="B849" s="181" t="s">
        <v>2717</v>
      </c>
      <c r="C849" s="181" t="s">
        <v>4805</v>
      </c>
      <c r="D849" s="116" t="s">
        <v>59</v>
      </c>
      <c r="E849" s="116" t="s">
        <v>51</v>
      </c>
      <c r="F849" s="82">
        <v>7</v>
      </c>
      <c r="G849" s="64"/>
      <c r="H849" s="64"/>
      <c r="I849" s="662"/>
    </row>
    <row r="850" spans="1:9" ht="15.75" x14ac:dyDescent="0.25">
      <c r="A850" s="973">
        <v>66</v>
      </c>
      <c r="B850" s="181" t="s">
        <v>2718</v>
      </c>
      <c r="C850" s="181" t="s">
        <v>4805</v>
      </c>
      <c r="D850" s="116" t="s">
        <v>59</v>
      </c>
      <c r="E850" s="116" t="s">
        <v>51</v>
      </c>
      <c r="F850" s="82">
        <v>11</v>
      </c>
      <c r="G850" s="64"/>
      <c r="H850" s="64"/>
      <c r="I850" s="662"/>
    </row>
    <row r="851" spans="1:9" ht="15.75" x14ac:dyDescent="0.25">
      <c r="A851" s="973">
        <v>67</v>
      </c>
      <c r="B851" s="181" t="s">
        <v>2719</v>
      </c>
      <c r="C851" s="181" t="s">
        <v>4805</v>
      </c>
      <c r="D851" s="116" t="s">
        <v>59</v>
      </c>
      <c r="E851" s="116" t="s">
        <v>51</v>
      </c>
      <c r="F851" s="82">
        <v>12</v>
      </c>
      <c r="G851" s="64"/>
      <c r="H851" s="64"/>
      <c r="I851" s="662"/>
    </row>
    <row r="852" spans="1:9" ht="15.75" x14ac:dyDescent="0.25">
      <c r="A852" s="973">
        <v>68</v>
      </c>
      <c r="B852" s="181" t="s">
        <v>2720</v>
      </c>
      <c r="C852" s="181" t="s">
        <v>4805</v>
      </c>
      <c r="D852" s="116" t="s">
        <v>59</v>
      </c>
      <c r="E852" s="116" t="s">
        <v>51</v>
      </c>
      <c r="F852" s="82">
        <v>10</v>
      </c>
      <c r="G852" s="64"/>
      <c r="H852" s="64"/>
      <c r="I852" s="662"/>
    </row>
    <row r="853" spans="1:9" ht="15.75" x14ac:dyDescent="0.25">
      <c r="A853" s="973">
        <v>69</v>
      </c>
      <c r="B853" s="181" t="s">
        <v>2721</v>
      </c>
      <c r="C853" s="181" t="s">
        <v>4805</v>
      </c>
      <c r="D853" s="116" t="s">
        <v>59</v>
      </c>
      <c r="E853" s="116" t="s">
        <v>51</v>
      </c>
      <c r="F853" s="82">
        <v>5</v>
      </c>
      <c r="G853" s="64"/>
      <c r="H853" s="64"/>
      <c r="I853" s="662"/>
    </row>
    <row r="854" spans="1:9" ht="31.5" x14ac:dyDescent="0.25">
      <c r="A854" s="973">
        <v>70</v>
      </c>
      <c r="B854" s="181" t="s">
        <v>2722</v>
      </c>
      <c r="C854" s="181" t="s">
        <v>4805</v>
      </c>
      <c r="D854" s="116" t="s">
        <v>59</v>
      </c>
      <c r="E854" s="116" t="s">
        <v>51</v>
      </c>
      <c r="F854" s="82">
        <v>11</v>
      </c>
      <c r="G854" s="64"/>
      <c r="H854" s="64"/>
      <c r="I854" s="662"/>
    </row>
    <row r="855" spans="1:9" ht="31.5" x14ac:dyDescent="0.25">
      <c r="A855" s="973">
        <v>71</v>
      </c>
      <c r="B855" s="181" t="s">
        <v>2723</v>
      </c>
      <c r="C855" s="181" t="s">
        <v>4806</v>
      </c>
      <c r="D855" s="116" t="s">
        <v>59</v>
      </c>
      <c r="E855" s="116" t="s">
        <v>51</v>
      </c>
      <c r="F855" s="82"/>
      <c r="G855" s="64"/>
      <c r="H855" s="64"/>
      <c r="I855" s="662"/>
    </row>
    <row r="856" spans="1:9" ht="15.75" x14ac:dyDescent="0.25">
      <c r="A856" s="973">
        <v>72</v>
      </c>
      <c r="B856" s="181" t="s">
        <v>2724</v>
      </c>
      <c r="C856" s="181" t="s">
        <v>4806</v>
      </c>
      <c r="D856" s="116" t="s">
        <v>59</v>
      </c>
      <c r="E856" s="116" t="s">
        <v>51</v>
      </c>
      <c r="F856" s="82"/>
      <c r="G856" s="64"/>
      <c r="H856" s="64"/>
      <c r="I856" s="662"/>
    </row>
    <row r="857" spans="1:9" ht="31.5" x14ac:dyDescent="0.25">
      <c r="A857" s="973">
        <v>73</v>
      </c>
      <c r="B857" s="181" t="s">
        <v>2725</v>
      </c>
      <c r="C857" s="181" t="s">
        <v>4806</v>
      </c>
      <c r="D857" s="116" t="s">
        <v>59</v>
      </c>
      <c r="E857" s="116" t="s">
        <v>51</v>
      </c>
      <c r="F857" s="82"/>
      <c r="G857" s="64"/>
      <c r="H857" s="64"/>
      <c r="I857" s="662"/>
    </row>
    <row r="858" spans="1:9" ht="31.5" x14ac:dyDescent="0.25">
      <c r="A858" s="973">
        <v>74</v>
      </c>
      <c r="B858" s="181" t="s">
        <v>2726</v>
      </c>
      <c r="C858" s="181" t="s">
        <v>4806</v>
      </c>
      <c r="D858" s="116" t="s">
        <v>59</v>
      </c>
      <c r="E858" s="116" t="s">
        <v>51</v>
      </c>
      <c r="F858" s="82">
        <v>13</v>
      </c>
      <c r="G858" s="64"/>
      <c r="H858" s="64"/>
      <c r="I858" s="662"/>
    </row>
    <row r="859" spans="1:9" ht="15.75" x14ac:dyDescent="0.25">
      <c r="A859" s="973">
        <v>75</v>
      </c>
      <c r="B859" s="181" t="s">
        <v>2721</v>
      </c>
      <c r="C859" s="181" t="s">
        <v>4806</v>
      </c>
      <c r="D859" s="116" t="s">
        <v>59</v>
      </c>
      <c r="E859" s="116" t="s">
        <v>51</v>
      </c>
      <c r="F859" s="82">
        <v>5</v>
      </c>
      <c r="G859" s="64"/>
      <c r="H859" s="64"/>
      <c r="I859" s="662"/>
    </row>
    <row r="860" spans="1:9" ht="15.75" x14ac:dyDescent="0.25">
      <c r="A860" s="973">
        <v>76</v>
      </c>
      <c r="B860" s="181" t="s">
        <v>2727</v>
      </c>
      <c r="C860" s="181" t="s">
        <v>4806</v>
      </c>
      <c r="D860" s="116" t="s">
        <v>59</v>
      </c>
      <c r="E860" s="116" t="s">
        <v>51</v>
      </c>
      <c r="F860" s="82">
        <v>4</v>
      </c>
      <c r="G860" s="64"/>
      <c r="H860" s="64"/>
      <c r="I860" s="662"/>
    </row>
    <row r="861" spans="1:9" ht="15.75" x14ac:dyDescent="0.25">
      <c r="A861" s="15" t="s">
        <v>114</v>
      </c>
      <c r="B861" s="16" t="s">
        <v>904</v>
      </c>
      <c r="C861" s="16"/>
      <c r="D861" s="15"/>
      <c r="E861" s="15"/>
      <c r="F861" s="84"/>
      <c r="G861" s="64"/>
      <c r="H861" s="64"/>
      <c r="I861" s="662"/>
    </row>
    <row r="862" spans="1:9" s="266" customFormat="1" ht="31.5" x14ac:dyDescent="0.25">
      <c r="A862" s="657">
        <v>77</v>
      </c>
      <c r="B862" s="658" t="s">
        <v>2730</v>
      </c>
      <c r="C862" s="658" t="s">
        <v>4807</v>
      </c>
      <c r="D862" s="657" t="s">
        <v>59</v>
      </c>
      <c r="E862" s="657" t="s">
        <v>51</v>
      </c>
      <c r="F862" s="87">
        <v>11</v>
      </c>
      <c r="G862" s="158"/>
      <c r="H862" s="158"/>
      <c r="I862" s="663"/>
    </row>
    <row r="863" spans="1:9" s="266" customFormat="1" ht="31.5" x14ac:dyDescent="0.25">
      <c r="A863" s="657">
        <v>78</v>
      </c>
      <c r="B863" s="658" t="s">
        <v>2731</v>
      </c>
      <c r="C863" s="658" t="s">
        <v>4807</v>
      </c>
      <c r="D863" s="657" t="s">
        <v>59</v>
      </c>
      <c r="E863" s="657" t="s">
        <v>51</v>
      </c>
      <c r="F863" s="87">
        <v>18</v>
      </c>
      <c r="G863" s="158"/>
      <c r="H863" s="158"/>
      <c r="I863" s="663"/>
    </row>
    <row r="864" spans="1:9" ht="15.75" x14ac:dyDescent="0.25">
      <c r="A864" s="974">
        <v>79</v>
      </c>
      <c r="B864" s="181" t="s">
        <v>2732</v>
      </c>
      <c r="C864" s="181" t="s">
        <v>4807</v>
      </c>
      <c r="D864" s="116" t="s">
        <v>59</v>
      </c>
      <c r="E864" s="116" t="s">
        <v>51</v>
      </c>
      <c r="F864" s="82">
        <v>13</v>
      </c>
      <c r="G864" s="64"/>
      <c r="H864" s="64"/>
      <c r="I864" s="662"/>
    </row>
    <row r="865" spans="1:9" ht="15.75" x14ac:dyDescent="0.25">
      <c r="A865" s="974">
        <v>80</v>
      </c>
      <c r="B865" s="181" t="s">
        <v>2733</v>
      </c>
      <c r="C865" s="181" t="s">
        <v>4807</v>
      </c>
      <c r="D865" s="116" t="s">
        <v>59</v>
      </c>
      <c r="E865" s="116" t="s">
        <v>51</v>
      </c>
      <c r="F865" s="82">
        <v>10</v>
      </c>
      <c r="G865" s="64"/>
      <c r="H865" s="64"/>
      <c r="I865" s="662"/>
    </row>
    <row r="866" spans="1:9" ht="31.5" x14ac:dyDescent="0.25">
      <c r="A866" s="974">
        <v>81</v>
      </c>
      <c r="B866" s="181" t="s">
        <v>2734</v>
      </c>
      <c r="C866" s="181" t="s">
        <v>4807</v>
      </c>
      <c r="D866" s="116" t="s">
        <v>59</v>
      </c>
      <c r="E866" s="116" t="s">
        <v>51</v>
      </c>
      <c r="F866" s="82">
        <v>6</v>
      </c>
      <c r="G866" s="64"/>
      <c r="H866" s="64"/>
      <c r="I866" s="662"/>
    </row>
    <row r="867" spans="1:9" ht="15.75" x14ac:dyDescent="0.25">
      <c r="A867" s="974">
        <v>82</v>
      </c>
      <c r="B867" s="181" t="s">
        <v>2735</v>
      </c>
      <c r="C867" s="181" t="s">
        <v>4974</v>
      </c>
      <c r="D867" s="116" t="s">
        <v>59</v>
      </c>
      <c r="E867" s="116" t="s">
        <v>51</v>
      </c>
      <c r="F867" s="82">
        <v>10</v>
      </c>
      <c r="G867" s="64"/>
      <c r="H867" s="64"/>
      <c r="I867" s="662"/>
    </row>
    <row r="868" spans="1:9" ht="31.5" x14ac:dyDescent="0.25">
      <c r="A868" s="974">
        <v>83</v>
      </c>
      <c r="B868" s="181" t="s">
        <v>2736</v>
      </c>
      <c r="C868" s="181" t="s">
        <v>4974</v>
      </c>
      <c r="D868" s="116" t="s">
        <v>59</v>
      </c>
      <c r="E868" s="116" t="s">
        <v>51</v>
      </c>
      <c r="F868" s="82">
        <v>14</v>
      </c>
      <c r="G868" s="64"/>
      <c r="H868" s="64"/>
      <c r="I868" s="662"/>
    </row>
    <row r="869" spans="1:9" ht="24" customHeight="1" x14ac:dyDescent="0.25">
      <c r="A869" s="974">
        <v>84</v>
      </c>
      <c r="B869" s="181" t="s">
        <v>2737</v>
      </c>
      <c r="C869" s="181" t="s">
        <v>4974</v>
      </c>
      <c r="D869" s="116" t="s">
        <v>59</v>
      </c>
      <c r="E869" s="116" t="s">
        <v>51</v>
      </c>
      <c r="F869" s="82">
        <v>20</v>
      </c>
      <c r="G869" s="64"/>
      <c r="H869" s="64"/>
      <c r="I869" s="662"/>
    </row>
    <row r="870" spans="1:9" ht="31.5" x14ac:dyDescent="0.25">
      <c r="A870" s="974">
        <v>85</v>
      </c>
      <c r="B870" s="181" t="s">
        <v>2738</v>
      </c>
      <c r="C870" s="181" t="s">
        <v>4974</v>
      </c>
      <c r="D870" s="116" t="s">
        <v>59</v>
      </c>
      <c r="E870" s="116" t="s">
        <v>51</v>
      </c>
      <c r="F870" s="82">
        <v>40</v>
      </c>
      <c r="G870" s="64"/>
      <c r="H870" s="64"/>
      <c r="I870" s="662"/>
    </row>
    <row r="871" spans="1:9" ht="31.5" x14ac:dyDescent="0.25">
      <c r="A871" s="974">
        <v>86</v>
      </c>
      <c r="B871" s="181" t="s">
        <v>2739</v>
      </c>
      <c r="C871" s="181" t="s">
        <v>4808</v>
      </c>
      <c r="D871" s="116" t="s">
        <v>59</v>
      </c>
      <c r="E871" s="116" t="s">
        <v>51</v>
      </c>
      <c r="F871" s="82">
        <v>32</v>
      </c>
      <c r="G871" s="64"/>
      <c r="H871" s="64"/>
      <c r="I871" s="662"/>
    </row>
    <row r="872" spans="1:9" ht="31.5" x14ac:dyDescent="0.25">
      <c r="A872" s="974">
        <v>87</v>
      </c>
      <c r="B872" s="181" t="s">
        <v>6992</v>
      </c>
      <c r="C872" s="181" t="s">
        <v>4808</v>
      </c>
      <c r="D872" s="116" t="s">
        <v>59</v>
      </c>
      <c r="E872" s="116" t="s">
        <v>51</v>
      </c>
      <c r="F872" s="82">
        <v>18</v>
      </c>
      <c r="G872" s="64"/>
      <c r="H872" s="64"/>
      <c r="I872" s="662"/>
    </row>
    <row r="873" spans="1:9" ht="15.75" x14ac:dyDescent="0.25">
      <c r="A873" s="974">
        <v>88</v>
      </c>
      <c r="B873" s="181" t="s">
        <v>2740</v>
      </c>
      <c r="C873" s="181" t="s">
        <v>4808</v>
      </c>
      <c r="D873" s="116" t="s">
        <v>59</v>
      </c>
      <c r="E873" s="116" t="s">
        <v>51</v>
      </c>
      <c r="F873" s="82">
        <v>6</v>
      </c>
      <c r="G873" s="64"/>
      <c r="H873" s="64"/>
      <c r="I873" s="662"/>
    </row>
    <row r="874" spans="1:9" ht="31.5" x14ac:dyDescent="0.25">
      <c r="A874" s="974">
        <v>89</v>
      </c>
      <c r="B874" s="181" t="s">
        <v>2741</v>
      </c>
      <c r="C874" s="181" t="s">
        <v>4808</v>
      </c>
      <c r="D874" s="116" t="s">
        <v>59</v>
      </c>
      <c r="E874" s="116" t="s">
        <v>51</v>
      </c>
      <c r="F874" s="82">
        <v>12</v>
      </c>
      <c r="G874" s="64"/>
      <c r="H874" s="64"/>
      <c r="I874" s="662"/>
    </row>
    <row r="875" spans="1:9" ht="23.25" customHeight="1" x14ac:dyDescent="0.25">
      <c r="A875" s="974">
        <v>90</v>
      </c>
      <c r="B875" s="181" t="s">
        <v>2742</v>
      </c>
      <c r="C875" s="181" t="s">
        <v>4809</v>
      </c>
      <c r="D875" s="116" t="s">
        <v>59</v>
      </c>
      <c r="E875" s="116" t="s">
        <v>51</v>
      </c>
      <c r="F875" s="82">
        <v>50</v>
      </c>
      <c r="G875" s="64"/>
      <c r="H875" s="64"/>
      <c r="I875" s="662"/>
    </row>
    <row r="876" spans="1:9" ht="23.25" customHeight="1" x14ac:dyDescent="0.25">
      <c r="A876" s="974">
        <v>91</v>
      </c>
      <c r="B876" s="181" t="s">
        <v>2743</v>
      </c>
      <c r="C876" s="181" t="s">
        <v>4809</v>
      </c>
      <c r="D876" s="116" t="s">
        <v>59</v>
      </c>
      <c r="E876" s="116" t="s">
        <v>51</v>
      </c>
      <c r="F876" s="82">
        <v>5</v>
      </c>
      <c r="G876" s="64"/>
      <c r="H876" s="64"/>
      <c r="I876" s="662"/>
    </row>
    <row r="877" spans="1:9" ht="24" customHeight="1" x14ac:dyDescent="0.25">
      <c r="A877" s="974">
        <v>92</v>
      </c>
      <c r="B877" s="181" t="s">
        <v>2744</v>
      </c>
      <c r="C877" s="181" t="s">
        <v>4809</v>
      </c>
      <c r="D877" s="116" t="s">
        <v>59</v>
      </c>
      <c r="E877" s="116" t="s">
        <v>51</v>
      </c>
      <c r="F877" s="82">
        <v>8</v>
      </c>
      <c r="G877" s="64"/>
      <c r="H877" s="64"/>
      <c r="I877" s="662"/>
    </row>
    <row r="878" spans="1:9" ht="31.5" x14ac:dyDescent="0.25">
      <c r="A878" s="974">
        <v>93</v>
      </c>
      <c r="B878" s="181" t="s">
        <v>2745</v>
      </c>
      <c r="C878" s="181" t="s">
        <v>4809</v>
      </c>
      <c r="D878" s="116" t="s">
        <v>59</v>
      </c>
      <c r="E878" s="116" t="s">
        <v>51</v>
      </c>
      <c r="F878" s="82">
        <v>9</v>
      </c>
      <c r="G878" s="64"/>
      <c r="H878" s="64"/>
      <c r="I878" s="662"/>
    </row>
    <row r="879" spans="1:9" ht="31.5" x14ac:dyDescent="0.25">
      <c r="A879" s="974">
        <v>94</v>
      </c>
      <c r="B879" s="181" t="s">
        <v>2746</v>
      </c>
      <c r="C879" s="181" t="s">
        <v>4809</v>
      </c>
      <c r="D879" s="116" t="s">
        <v>59</v>
      </c>
      <c r="E879" s="116" t="s">
        <v>51</v>
      </c>
      <c r="F879" s="82">
        <v>8.5</v>
      </c>
      <c r="G879" s="64"/>
      <c r="H879" s="64"/>
      <c r="I879" s="662"/>
    </row>
    <row r="880" spans="1:9" ht="15.75" x14ac:dyDescent="0.25">
      <c r="A880" s="15" t="s">
        <v>94</v>
      </c>
      <c r="B880" s="16" t="s">
        <v>146</v>
      </c>
      <c r="C880" s="16"/>
      <c r="D880" s="15"/>
      <c r="E880" s="15"/>
      <c r="F880" s="84"/>
      <c r="G880" s="64"/>
      <c r="H880" s="64"/>
      <c r="I880" s="662"/>
    </row>
    <row r="881" spans="1:9" ht="15.75" x14ac:dyDescent="0.25">
      <c r="A881" s="116">
        <v>95</v>
      </c>
      <c r="B881" s="57" t="s">
        <v>154</v>
      </c>
      <c r="C881" s="57" t="s">
        <v>5198</v>
      </c>
      <c r="D881" s="57"/>
      <c r="E881" s="56" t="s">
        <v>7</v>
      </c>
      <c r="F881" s="68">
        <v>22</v>
      </c>
      <c r="G881" s="111"/>
      <c r="H881" s="111"/>
      <c r="I881" s="112"/>
    </row>
    <row r="882" spans="1:9" ht="15.75" x14ac:dyDescent="0.25">
      <c r="A882" s="116">
        <v>96</v>
      </c>
      <c r="B882" s="57" t="s">
        <v>5261</v>
      </c>
      <c r="C882" s="57" t="s">
        <v>5198</v>
      </c>
      <c r="D882" s="57"/>
      <c r="E882" s="56" t="s">
        <v>7</v>
      </c>
      <c r="F882" s="68">
        <v>25</v>
      </c>
      <c r="G882" s="111"/>
      <c r="H882" s="111"/>
      <c r="I882" s="112"/>
    </row>
    <row r="883" spans="1:9" ht="30" x14ac:dyDescent="0.25">
      <c r="A883" s="973">
        <v>97</v>
      </c>
      <c r="B883" s="57" t="s">
        <v>7594</v>
      </c>
      <c r="C883" s="967"/>
      <c r="D883" s="967"/>
      <c r="E883" s="968"/>
      <c r="F883" s="969"/>
      <c r="G883" s="970"/>
      <c r="H883" s="970"/>
      <c r="I883" s="971"/>
    </row>
    <row r="884" spans="1:9" ht="15.75" x14ac:dyDescent="0.25">
      <c r="A884" s="973">
        <v>98</v>
      </c>
      <c r="B884" s="57" t="s">
        <v>7595</v>
      </c>
      <c r="C884" s="967"/>
      <c r="D884" s="967"/>
      <c r="E884" s="968"/>
      <c r="F884" s="969"/>
      <c r="G884" s="970"/>
      <c r="H884" s="970"/>
      <c r="I884" s="971"/>
    </row>
    <row r="885" spans="1:9" ht="21" customHeight="1" x14ac:dyDescent="0.25">
      <c r="A885" s="973">
        <v>99</v>
      </c>
      <c r="B885" s="181" t="s">
        <v>2748</v>
      </c>
      <c r="C885" s="181" t="s">
        <v>202</v>
      </c>
      <c r="D885" s="116" t="s">
        <v>59</v>
      </c>
      <c r="E885" s="116" t="s">
        <v>51</v>
      </c>
      <c r="F885" s="82">
        <v>30.4</v>
      </c>
      <c r="G885" s="64"/>
      <c r="H885" s="64"/>
      <c r="I885" s="662"/>
    </row>
    <row r="886" spans="1:9" ht="33.75" customHeight="1" x14ac:dyDescent="0.25">
      <c r="A886" s="973">
        <v>100</v>
      </c>
      <c r="B886" s="181" t="s">
        <v>2749</v>
      </c>
      <c r="C886" s="181" t="s">
        <v>202</v>
      </c>
      <c r="D886" s="116" t="s">
        <v>59</v>
      </c>
      <c r="E886" s="116" t="s">
        <v>51</v>
      </c>
      <c r="F886" s="82">
        <v>15</v>
      </c>
      <c r="G886" s="64"/>
      <c r="H886" s="64"/>
      <c r="I886" s="662"/>
    </row>
    <row r="887" spans="1:9" ht="32.25" customHeight="1" x14ac:dyDescent="0.25">
      <c r="A887" s="973">
        <v>101</v>
      </c>
      <c r="B887" s="181" t="s">
        <v>2750</v>
      </c>
      <c r="C887" s="181" t="s">
        <v>202</v>
      </c>
      <c r="D887" s="116" t="s">
        <v>59</v>
      </c>
      <c r="E887" s="116" t="s">
        <v>51</v>
      </c>
      <c r="F887" s="82">
        <v>25.6</v>
      </c>
      <c r="G887" s="64"/>
      <c r="H887" s="64"/>
      <c r="I887" s="662"/>
    </row>
    <row r="888" spans="1:9" ht="31.5" x14ac:dyDescent="0.25">
      <c r="A888" s="973">
        <v>102</v>
      </c>
      <c r="B888" s="181" t="s">
        <v>6180</v>
      </c>
      <c r="C888" s="181" t="s">
        <v>202</v>
      </c>
      <c r="D888" s="116" t="s">
        <v>59</v>
      </c>
      <c r="E888" s="116" t="s">
        <v>51</v>
      </c>
      <c r="F888" s="82">
        <v>10</v>
      </c>
      <c r="G888" s="64"/>
      <c r="H888" s="64"/>
      <c r="I888" s="662"/>
    </row>
    <row r="889" spans="1:9" ht="31.5" x14ac:dyDescent="0.25">
      <c r="A889" s="973">
        <v>103</v>
      </c>
      <c r="B889" s="181" t="s">
        <v>905</v>
      </c>
      <c r="C889" s="181" t="s">
        <v>4810</v>
      </c>
      <c r="D889" s="116" t="s">
        <v>59</v>
      </c>
      <c r="E889" s="116" t="s">
        <v>51</v>
      </c>
      <c r="F889" s="82">
        <v>35</v>
      </c>
      <c r="G889" s="64"/>
      <c r="H889" s="64"/>
      <c r="I889" s="662"/>
    </row>
    <row r="890" spans="1:9" ht="21" customHeight="1" x14ac:dyDescent="0.25">
      <c r="A890" s="973">
        <v>104</v>
      </c>
      <c r="B890" s="181" t="s">
        <v>2751</v>
      </c>
      <c r="C890" s="181" t="s">
        <v>4810</v>
      </c>
      <c r="D890" s="116" t="s">
        <v>59</v>
      </c>
      <c r="E890" s="116" t="s">
        <v>51</v>
      </c>
      <c r="F890" s="82">
        <v>3.5</v>
      </c>
      <c r="G890" s="64"/>
      <c r="H890" s="64"/>
      <c r="I890" s="662"/>
    </row>
    <row r="891" spans="1:9" ht="33.75" customHeight="1" x14ac:dyDescent="0.25">
      <c r="A891" s="973">
        <v>105</v>
      </c>
      <c r="B891" s="181" t="s">
        <v>2752</v>
      </c>
      <c r="C891" s="181" t="s">
        <v>4810</v>
      </c>
      <c r="D891" s="116" t="s">
        <v>59</v>
      </c>
      <c r="E891" s="116" t="s">
        <v>51</v>
      </c>
      <c r="F891" s="82">
        <v>3.1</v>
      </c>
      <c r="G891" s="64"/>
      <c r="H891" s="64"/>
      <c r="I891" s="662"/>
    </row>
    <row r="892" spans="1:9" ht="31.5" customHeight="1" x14ac:dyDescent="0.25">
      <c r="A892" s="973">
        <v>106</v>
      </c>
      <c r="B892" s="181" t="s">
        <v>2753</v>
      </c>
      <c r="C892" s="181" t="s">
        <v>4810</v>
      </c>
      <c r="D892" s="116" t="s">
        <v>59</v>
      </c>
      <c r="E892" s="116" t="s">
        <v>51</v>
      </c>
      <c r="F892" s="82">
        <v>4.9000000000000004</v>
      </c>
      <c r="G892" s="64"/>
      <c r="H892" s="64"/>
      <c r="I892" s="662"/>
    </row>
    <row r="893" spans="1:9" ht="31.5" x14ac:dyDescent="0.25">
      <c r="A893" s="973">
        <v>107</v>
      </c>
      <c r="B893" s="181" t="s">
        <v>2754</v>
      </c>
      <c r="C893" s="181" t="s">
        <v>4811</v>
      </c>
      <c r="D893" s="116" t="s">
        <v>59</v>
      </c>
      <c r="E893" s="116" t="s">
        <v>51</v>
      </c>
      <c r="F893" s="82">
        <v>21.3</v>
      </c>
      <c r="G893" s="64"/>
      <c r="H893" s="64"/>
      <c r="I893" s="662"/>
    </row>
    <row r="894" spans="1:9" ht="31.5" x14ac:dyDescent="0.25">
      <c r="A894" s="973">
        <v>108</v>
      </c>
      <c r="B894" s="181" t="s">
        <v>2755</v>
      </c>
      <c r="C894" s="181" t="s">
        <v>4811</v>
      </c>
      <c r="D894" s="116" t="s">
        <v>59</v>
      </c>
      <c r="E894" s="116" t="s">
        <v>51</v>
      </c>
      <c r="F894" s="82">
        <v>6.8</v>
      </c>
      <c r="G894" s="64"/>
      <c r="H894" s="64"/>
      <c r="I894" s="662"/>
    </row>
    <row r="895" spans="1:9" ht="30" x14ac:dyDescent="0.25">
      <c r="A895" s="973">
        <v>109</v>
      </c>
      <c r="B895" s="47" t="s">
        <v>2756</v>
      </c>
      <c r="C895" s="181" t="s">
        <v>4811</v>
      </c>
      <c r="D895" s="116" t="s">
        <v>59</v>
      </c>
      <c r="E895" s="116" t="s">
        <v>51</v>
      </c>
      <c r="F895" s="82">
        <v>0.7</v>
      </c>
      <c r="G895" s="64"/>
      <c r="H895" s="64"/>
      <c r="I895" s="662"/>
    </row>
    <row r="896" spans="1:9" ht="15.75" x14ac:dyDescent="0.25">
      <c r="A896" s="973">
        <v>110</v>
      </c>
      <c r="B896" s="181" t="s">
        <v>2757</v>
      </c>
      <c r="C896" s="181" t="s">
        <v>4811</v>
      </c>
      <c r="D896" s="116" t="s">
        <v>59</v>
      </c>
      <c r="E896" s="116" t="s">
        <v>51</v>
      </c>
      <c r="F896" s="82">
        <v>2.1</v>
      </c>
      <c r="G896" s="64"/>
      <c r="H896" s="64"/>
      <c r="I896" s="662"/>
    </row>
    <row r="897" spans="1:9" ht="15.75" x14ac:dyDescent="0.25">
      <c r="A897" s="973">
        <v>111</v>
      </c>
      <c r="B897" s="181" t="s">
        <v>2758</v>
      </c>
      <c r="C897" s="181" t="s">
        <v>5372</v>
      </c>
      <c r="D897" s="116" t="s">
        <v>59</v>
      </c>
      <c r="E897" s="116" t="s">
        <v>51</v>
      </c>
      <c r="F897" s="82">
        <v>46.5</v>
      </c>
      <c r="G897" s="64"/>
      <c r="H897" s="64"/>
      <c r="I897" s="662"/>
    </row>
    <row r="898" spans="1:9" ht="15.75" x14ac:dyDescent="0.25">
      <c r="A898" s="973">
        <v>112</v>
      </c>
      <c r="B898" s="181" t="s">
        <v>2759</v>
      </c>
      <c r="C898" s="181" t="s">
        <v>5372</v>
      </c>
      <c r="D898" s="116" t="s">
        <v>59</v>
      </c>
      <c r="E898" s="116" t="s">
        <v>51</v>
      </c>
      <c r="F898" s="82">
        <v>15</v>
      </c>
      <c r="G898" s="64"/>
      <c r="H898" s="64"/>
      <c r="I898" s="662"/>
    </row>
    <row r="899" spans="1:9" ht="15.75" x14ac:dyDescent="0.25">
      <c r="A899" s="973">
        <v>113</v>
      </c>
      <c r="B899" s="181" t="s">
        <v>2760</v>
      </c>
      <c r="C899" s="181" t="s">
        <v>5372</v>
      </c>
      <c r="D899" s="116" t="s">
        <v>59</v>
      </c>
      <c r="E899" s="116" t="s">
        <v>51</v>
      </c>
      <c r="F899" s="82">
        <v>10.7</v>
      </c>
      <c r="G899" s="64"/>
      <c r="H899" s="64"/>
      <c r="I899" s="662"/>
    </row>
    <row r="900" spans="1:9" ht="15.75" x14ac:dyDescent="0.25">
      <c r="A900" s="973">
        <v>114</v>
      </c>
      <c r="B900" s="181" t="s">
        <v>2761</v>
      </c>
      <c r="C900" s="181" t="s">
        <v>5372</v>
      </c>
      <c r="D900" s="116" t="s">
        <v>59</v>
      </c>
      <c r="E900" s="116" t="s">
        <v>51</v>
      </c>
      <c r="F900" s="82">
        <v>8.3000000000000007</v>
      </c>
      <c r="G900" s="64"/>
      <c r="H900" s="64"/>
      <c r="I900" s="662"/>
    </row>
    <row r="901" spans="1:9" ht="15.75" x14ac:dyDescent="0.25">
      <c r="A901" s="973">
        <v>115</v>
      </c>
      <c r="B901" s="181" t="s">
        <v>2762</v>
      </c>
      <c r="C901" s="181" t="s">
        <v>5372</v>
      </c>
      <c r="D901" s="116" t="s">
        <v>59</v>
      </c>
      <c r="E901" s="116" t="s">
        <v>51</v>
      </c>
      <c r="F901" s="82">
        <v>3.2</v>
      </c>
      <c r="G901" s="64"/>
      <c r="H901" s="64"/>
      <c r="I901" s="662"/>
    </row>
    <row r="902" spans="1:9" ht="15.75" x14ac:dyDescent="0.25">
      <c r="A902" s="973">
        <v>116</v>
      </c>
      <c r="B902" s="181" t="s">
        <v>2763</v>
      </c>
      <c r="C902" s="181" t="s">
        <v>5372</v>
      </c>
      <c r="D902" s="116" t="s">
        <v>59</v>
      </c>
      <c r="E902" s="116" t="s">
        <v>51</v>
      </c>
      <c r="F902" s="82">
        <v>8</v>
      </c>
      <c r="G902" s="64"/>
      <c r="H902" s="64"/>
      <c r="I902" s="662"/>
    </row>
    <row r="903" spans="1:9" ht="15.75" x14ac:dyDescent="0.25">
      <c r="A903" s="973">
        <v>117</v>
      </c>
      <c r="B903" s="181" t="s">
        <v>2764</v>
      </c>
      <c r="C903" s="181" t="s">
        <v>5372</v>
      </c>
      <c r="D903" s="116" t="s">
        <v>59</v>
      </c>
      <c r="E903" s="116" t="s">
        <v>51</v>
      </c>
      <c r="F903" s="82">
        <v>3.2</v>
      </c>
      <c r="G903" s="64"/>
      <c r="H903" s="64"/>
      <c r="I903" s="662"/>
    </row>
    <row r="904" spans="1:9" ht="15.75" x14ac:dyDescent="0.25">
      <c r="A904" s="973">
        <v>118</v>
      </c>
      <c r="B904" s="181" t="s">
        <v>2765</v>
      </c>
      <c r="C904" s="181" t="s">
        <v>5372</v>
      </c>
      <c r="D904" s="116" t="s">
        <v>59</v>
      </c>
      <c r="E904" s="116" t="s">
        <v>51</v>
      </c>
      <c r="F904" s="82">
        <v>6.3</v>
      </c>
      <c r="G904" s="64"/>
      <c r="H904" s="64"/>
      <c r="I904" s="662"/>
    </row>
    <row r="905" spans="1:9" s="264" customFormat="1" ht="15.75" x14ac:dyDescent="0.25">
      <c r="A905" s="973">
        <v>119</v>
      </c>
      <c r="B905" s="181" t="s">
        <v>2766</v>
      </c>
      <c r="C905" s="181" t="s">
        <v>5372</v>
      </c>
      <c r="D905" s="116" t="s">
        <v>59</v>
      </c>
      <c r="E905" s="116" t="s">
        <v>51</v>
      </c>
      <c r="F905" s="82">
        <v>14.4</v>
      </c>
      <c r="G905" s="64"/>
      <c r="H905" s="64"/>
      <c r="I905" s="662"/>
    </row>
    <row r="906" spans="1:9" ht="15.75" x14ac:dyDescent="0.25">
      <c r="A906" s="973">
        <v>120</v>
      </c>
      <c r="B906" s="181" t="s">
        <v>2767</v>
      </c>
      <c r="C906" s="181" t="s">
        <v>5372</v>
      </c>
      <c r="D906" s="116" t="s">
        <v>59</v>
      </c>
      <c r="E906" s="116" t="s">
        <v>51</v>
      </c>
      <c r="F906" s="82">
        <v>10.1</v>
      </c>
      <c r="G906" s="64"/>
      <c r="H906" s="64"/>
      <c r="I906" s="662"/>
    </row>
    <row r="907" spans="1:9" ht="15.75" x14ac:dyDescent="0.25">
      <c r="A907" s="973">
        <v>121</v>
      </c>
      <c r="B907" s="658" t="s">
        <v>2768</v>
      </c>
      <c r="C907" s="658" t="s">
        <v>5372</v>
      </c>
      <c r="D907" s="657" t="s">
        <v>59</v>
      </c>
      <c r="E907" s="657" t="s">
        <v>51</v>
      </c>
      <c r="F907" s="87">
        <v>45.5</v>
      </c>
      <c r="G907" s="135"/>
      <c r="H907" s="135"/>
      <c r="I907" s="663"/>
    </row>
    <row r="908" spans="1:9" ht="15.75" x14ac:dyDescent="0.25">
      <c r="A908" s="15" t="s">
        <v>203</v>
      </c>
      <c r="B908" s="16" t="s">
        <v>147</v>
      </c>
      <c r="C908" s="16"/>
      <c r="D908" s="15"/>
      <c r="E908" s="15"/>
      <c r="F908" s="84"/>
      <c r="G908" s="64"/>
      <c r="H908" s="64"/>
      <c r="I908" s="662"/>
    </row>
    <row r="909" spans="1:9" ht="15.75" x14ac:dyDescent="0.25">
      <c r="A909" s="116">
        <v>122</v>
      </c>
      <c r="B909" s="57" t="s">
        <v>5262</v>
      </c>
      <c r="C909" s="57" t="s">
        <v>5115</v>
      </c>
      <c r="D909" s="57"/>
      <c r="E909" s="56" t="s">
        <v>7</v>
      </c>
      <c r="F909" s="68">
        <v>37</v>
      </c>
      <c r="G909" s="111"/>
      <c r="H909" s="111"/>
      <c r="I909" s="112"/>
    </row>
    <row r="910" spans="1:9" ht="15.75" x14ac:dyDescent="0.25">
      <c r="A910" s="116">
        <v>123</v>
      </c>
      <c r="B910" s="57" t="s">
        <v>5263</v>
      </c>
      <c r="C910" s="57" t="s">
        <v>5115</v>
      </c>
      <c r="D910" s="57"/>
      <c r="E910" s="56" t="s">
        <v>7</v>
      </c>
      <c r="F910" s="68">
        <v>11.5</v>
      </c>
      <c r="G910" s="111"/>
      <c r="H910" s="111"/>
      <c r="I910" s="112"/>
    </row>
    <row r="911" spans="1:9" ht="15.75" x14ac:dyDescent="0.25">
      <c r="A911" s="973">
        <v>124</v>
      </c>
      <c r="B911" s="57" t="s">
        <v>5264</v>
      </c>
      <c r="C911" s="57" t="s">
        <v>5115</v>
      </c>
      <c r="D911" s="57"/>
      <c r="E911" s="56" t="s">
        <v>7</v>
      </c>
      <c r="F911" s="68">
        <v>13</v>
      </c>
      <c r="G911" s="111"/>
      <c r="H911" s="111"/>
      <c r="I911" s="112"/>
    </row>
    <row r="912" spans="1:9" ht="15.75" x14ac:dyDescent="0.25">
      <c r="A912" s="973">
        <v>125</v>
      </c>
      <c r="B912" s="57" t="s">
        <v>5265</v>
      </c>
      <c r="C912" s="57" t="s">
        <v>5115</v>
      </c>
      <c r="D912" s="57"/>
      <c r="E912" s="56" t="s">
        <v>7</v>
      </c>
      <c r="F912" s="68">
        <v>12</v>
      </c>
      <c r="G912" s="111"/>
      <c r="H912" s="111"/>
      <c r="I912" s="112"/>
    </row>
    <row r="913" spans="1:9" ht="15.75" x14ac:dyDescent="0.25">
      <c r="A913" s="973">
        <v>126</v>
      </c>
      <c r="B913" s="57" t="s">
        <v>5266</v>
      </c>
      <c r="C913" s="57" t="s">
        <v>5115</v>
      </c>
      <c r="D913" s="57"/>
      <c r="E913" s="56" t="s">
        <v>7</v>
      </c>
      <c r="F913" s="68">
        <v>15</v>
      </c>
      <c r="G913" s="111"/>
      <c r="H913" s="111"/>
      <c r="I913" s="112"/>
    </row>
    <row r="914" spans="1:9" ht="15.75" x14ac:dyDescent="0.25">
      <c r="A914" s="973">
        <v>127</v>
      </c>
      <c r="B914" s="57" t="s">
        <v>5267</v>
      </c>
      <c r="C914" s="57" t="s">
        <v>5115</v>
      </c>
      <c r="D914" s="57"/>
      <c r="E914" s="56" t="s">
        <v>7</v>
      </c>
      <c r="F914" s="68">
        <v>30</v>
      </c>
      <c r="G914" s="111"/>
      <c r="H914" s="111"/>
      <c r="I914" s="112"/>
    </row>
    <row r="915" spans="1:9" ht="20.25" customHeight="1" x14ac:dyDescent="0.25">
      <c r="A915" s="973">
        <v>128</v>
      </c>
      <c r="B915" s="181" t="s">
        <v>2769</v>
      </c>
      <c r="C915" s="181" t="s">
        <v>4813</v>
      </c>
      <c r="D915" s="116" t="s">
        <v>59</v>
      </c>
      <c r="E915" s="116" t="s">
        <v>51</v>
      </c>
      <c r="F915" s="82">
        <v>19.8</v>
      </c>
      <c r="G915" s="64"/>
      <c r="H915" s="64"/>
      <c r="I915" s="662"/>
    </row>
    <row r="916" spans="1:9" ht="15.75" x14ac:dyDescent="0.25">
      <c r="A916" s="973">
        <v>129</v>
      </c>
      <c r="B916" s="181" t="s">
        <v>2770</v>
      </c>
      <c r="C916" s="181" t="s">
        <v>4813</v>
      </c>
      <c r="D916" s="116" t="s">
        <v>59</v>
      </c>
      <c r="E916" s="116" t="s">
        <v>51</v>
      </c>
      <c r="F916" s="82">
        <v>20.5</v>
      </c>
      <c r="G916" s="64"/>
      <c r="H916" s="64"/>
      <c r="I916" s="662"/>
    </row>
    <row r="917" spans="1:9" ht="31.5" x14ac:dyDescent="0.25">
      <c r="A917" s="973">
        <v>130</v>
      </c>
      <c r="B917" s="181" t="s">
        <v>2771</v>
      </c>
      <c r="C917" s="181" t="s">
        <v>4813</v>
      </c>
      <c r="D917" s="116" t="s">
        <v>59</v>
      </c>
      <c r="E917" s="116" t="s">
        <v>51</v>
      </c>
      <c r="F917" s="82">
        <v>6</v>
      </c>
      <c r="G917" s="64"/>
      <c r="H917" s="64"/>
      <c r="I917" s="662"/>
    </row>
    <row r="918" spans="1:9" ht="15.75" x14ac:dyDescent="0.25">
      <c r="A918" s="973">
        <v>131</v>
      </c>
      <c r="B918" s="181" t="s">
        <v>2772</v>
      </c>
      <c r="C918" s="181" t="s">
        <v>4813</v>
      </c>
      <c r="D918" s="116" t="s">
        <v>59</v>
      </c>
      <c r="E918" s="116" t="s">
        <v>51</v>
      </c>
      <c r="F918" s="82">
        <v>4.4000000000000004</v>
      </c>
      <c r="G918" s="64"/>
      <c r="H918" s="64"/>
      <c r="I918" s="662"/>
    </row>
    <row r="919" spans="1:9" ht="15.75" x14ac:dyDescent="0.25">
      <c r="A919" s="973">
        <v>132</v>
      </c>
      <c r="B919" s="181" t="s">
        <v>2773</v>
      </c>
      <c r="C919" s="181" t="s">
        <v>4813</v>
      </c>
      <c r="D919" s="116" t="s">
        <v>59</v>
      </c>
      <c r="E919" s="116" t="s">
        <v>51</v>
      </c>
      <c r="F919" s="82">
        <v>6</v>
      </c>
      <c r="G919" s="64"/>
      <c r="H919" s="64"/>
      <c r="I919" s="662"/>
    </row>
    <row r="920" spans="1:9" ht="15.75" x14ac:dyDescent="0.25">
      <c r="A920" s="973">
        <v>133</v>
      </c>
      <c r="B920" s="181" t="s">
        <v>2774</v>
      </c>
      <c r="C920" s="181" t="s">
        <v>4975</v>
      </c>
      <c r="D920" s="116" t="s">
        <v>59</v>
      </c>
      <c r="E920" s="116" t="s">
        <v>51</v>
      </c>
      <c r="F920" s="82">
        <v>4.8</v>
      </c>
      <c r="G920" s="64"/>
      <c r="H920" s="64"/>
      <c r="I920" s="662"/>
    </row>
    <row r="921" spans="1:9" ht="15.75" x14ac:dyDescent="0.25">
      <c r="A921" s="973">
        <v>134</v>
      </c>
      <c r="B921" s="181" t="s">
        <v>2775</v>
      </c>
      <c r="C921" s="181" t="s">
        <v>4975</v>
      </c>
      <c r="D921" s="116" t="s">
        <v>59</v>
      </c>
      <c r="E921" s="116" t="s">
        <v>51</v>
      </c>
      <c r="F921" s="82">
        <v>2.6</v>
      </c>
      <c r="G921" s="64"/>
      <c r="H921" s="64"/>
      <c r="I921" s="662"/>
    </row>
    <row r="922" spans="1:9" ht="15.75" x14ac:dyDescent="0.25">
      <c r="A922" s="973">
        <v>135</v>
      </c>
      <c r="B922" s="181" t="s">
        <v>2776</v>
      </c>
      <c r="C922" s="181" t="s">
        <v>4975</v>
      </c>
      <c r="D922" s="116" t="s">
        <v>59</v>
      </c>
      <c r="E922" s="116" t="s">
        <v>51</v>
      </c>
      <c r="F922" s="82">
        <v>4.3</v>
      </c>
      <c r="G922" s="64"/>
      <c r="H922" s="64"/>
      <c r="I922" s="662"/>
    </row>
    <row r="923" spans="1:9" ht="15.75" x14ac:dyDescent="0.25">
      <c r="A923" s="973">
        <v>136</v>
      </c>
      <c r="B923" s="181" t="s">
        <v>2777</v>
      </c>
      <c r="C923" s="181" t="s">
        <v>4975</v>
      </c>
      <c r="D923" s="116" t="s">
        <v>59</v>
      </c>
      <c r="E923" s="116" t="s">
        <v>51</v>
      </c>
      <c r="F923" s="82">
        <v>3.1</v>
      </c>
      <c r="G923" s="64"/>
      <c r="H923" s="64"/>
      <c r="I923" s="662"/>
    </row>
    <row r="924" spans="1:9" ht="15.75" x14ac:dyDescent="0.25">
      <c r="A924" s="973">
        <v>137</v>
      </c>
      <c r="B924" s="181" t="s">
        <v>2778</v>
      </c>
      <c r="C924" s="181" t="s">
        <v>4975</v>
      </c>
      <c r="D924" s="116" t="s">
        <v>59</v>
      </c>
      <c r="E924" s="116" t="s">
        <v>51</v>
      </c>
      <c r="F924" s="82">
        <v>2.4</v>
      </c>
      <c r="G924" s="64"/>
      <c r="H924" s="64"/>
      <c r="I924" s="662"/>
    </row>
    <row r="925" spans="1:9" ht="15.75" x14ac:dyDescent="0.25">
      <c r="A925" s="973">
        <v>138</v>
      </c>
      <c r="B925" s="181" t="s">
        <v>2779</v>
      </c>
      <c r="C925" s="181" t="s">
        <v>4975</v>
      </c>
      <c r="D925" s="116" t="s">
        <v>59</v>
      </c>
      <c r="E925" s="116" t="s">
        <v>51</v>
      </c>
      <c r="F925" s="82">
        <v>6.2</v>
      </c>
      <c r="G925" s="64"/>
      <c r="H925" s="64"/>
      <c r="I925" s="662"/>
    </row>
    <row r="926" spans="1:9" ht="15.75" x14ac:dyDescent="0.25">
      <c r="A926" s="973">
        <v>139</v>
      </c>
      <c r="B926" s="181" t="s">
        <v>2780</v>
      </c>
      <c r="C926" s="181" t="s">
        <v>4975</v>
      </c>
      <c r="D926" s="116" t="s">
        <v>59</v>
      </c>
      <c r="E926" s="116" t="s">
        <v>51</v>
      </c>
      <c r="F926" s="82">
        <v>0.6</v>
      </c>
      <c r="G926" s="64"/>
      <c r="H926" s="64"/>
      <c r="I926" s="662"/>
    </row>
    <row r="927" spans="1:9" ht="15.75" x14ac:dyDescent="0.25">
      <c r="A927" s="973">
        <v>140</v>
      </c>
      <c r="B927" s="181" t="s">
        <v>2558</v>
      </c>
      <c r="C927" s="181" t="s">
        <v>4975</v>
      </c>
      <c r="D927" s="116" t="s">
        <v>59</v>
      </c>
      <c r="E927" s="116" t="s">
        <v>51</v>
      </c>
      <c r="F927" s="82">
        <v>4.8</v>
      </c>
      <c r="G927" s="64"/>
      <c r="H927" s="64"/>
      <c r="I927" s="662"/>
    </row>
    <row r="928" spans="1:9" ht="15.75" x14ac:dyDescent="0.25">
      <c r="A928" s="973">
        <v>141</v>
      </c>
      <c r="B928" s="181" t="s">
        <v>5435</v>
      </c>
      <c r="C928" s="181" t="s">
        <v>4975</v>
      </c>
      <c r="D928" s="116" t="s">
        <v>59</v>
      </c>
      <c r="E928" s="116" t="s">
        <v>51</v>
      </c>
      <c r="F928" s="82">
        <v>2.4</v>
      </c>
      <c r="G928" s="64"/>
      <c r="H928" s="64"/>
      <c r="I928" s="662"/>
    </row>
    <row r="929" spans="1:9" ht="15.75" x14ac:dyDescent="0.25">
      <c r="A929" s="973">
        <v>142</v>
      </c>
      <c r="B929" s="181" t="s">
        <v>2781</v>
      </c>
      <c r="C929" s="181" t="s">
        <v>4975</v>
      </c>
      <c r="D929" s="116" t="s">
        <v>59</v>
      </c>
      <c r="E929" s="116" t="s">
        <v>51</v>
      </c>
      <c r="F929" s="82">
        <v>2</v>
      </c>
      <c r="G929" s="64"/>
      <c r="H929" s="64"/>
      <c r="I929" s="662"/>
    </row>
    <row r="930" spans="1:9" s="252" customFormat="1" ht="15.75" x14ac:dyDescent="0.25">
      <c r="A930" s="973">
        <v>143</v>
      </c>
      <c r="B930" s="181" t="s">
        <v>2782</v>
      </c>
      <c r="C930" s="181" t="s">
        <v>4975</v>
      </c>
      <c r="D930" s="116" t="s">
        <v>59</v>
      </c>
      <c r="E930" s="116" t="s">
        <v>51</v>
      </c>
      <c r="F930" s="82">
        <v>20</v>
      </c>
      <c r="G930" s="64"/>
      <c r="H930" s="64"/>
      <c r="I930" s="662"/>
    </row>
    <row r="931" spans="1:9" ht="15.75" x14ac:dyDescent="0.25">
      <c r="A931" s="973">
        <v>144</v>
      </c>
      <c r="B931" s="181" t="s">
        <v>2783</v>
      </c>
      <c r="C931" s="181" t="s">
        <v>4814</v>
      </c>
      <c r="D931" s="116" t="s">
        <v>59</v>
      </c>
      <c r="E931" s="116" t="s">
        <v>51</v>
      </c>
      <c r="F931" s="82">
        <v>5.8</v>
      </c>
      <c r="G931" s="64"/>
      <c r="H931" s="64"/>
      <c r="I931" s="662"/>
    </row>
    <row r="932" spans="1:9" ht="15.75" x14ac:dyDescent="0.25">
      <c r="A932" s="973">
        <v>145</v>
      </c>
      <c r="B932" s="183" t="s">
        <v>2784</v>
      </c>
      <c r="C932" s="183" t="s">
        <v>4814</v>
      </c>
      <c r="D932" s="243" t="s">
        <v>59</v>
      </c>
      <c r="E932" s="243" t="s">
        <v>51</v>
      </c>
      <c r="F932" s="88">
        <v>2</v>
      </c>
      <c r="G932" s="65"/>
      <c r="H932" s="65"/>
      <c r="I932" s="217"/>
    </row>
    <row r="933" spans="1:9" s="264" customFormat="1" ht="15.75" x14ac:dyDescent="0.25">
      <c r="A933" s="973">
        <v>146</v>
      </c>
      <c r="B933" s="181" t="s">
        <v>2785</v>
      </c>
      <c r="C933" s="181" t="s">
        <v>4814</v>
      </c>
      <c r="D933" s="116" t="s">
        <v>59</v>
      </c>
      <c r="E933" s="116" t="s">
        <v>51</v>
      </c>
      <c r="F933" s="82">
        <v>2</v>
      </c>
      <c r="G933" s="64"/>
      <c r="H933" s="64"/>
      <c r="I933" s="662"/>
    </row>
    <row r="934" spans="1:9" ht="15.75" x14ac:dyDescent="0.25">
      <c r="A934" s="973">
        <v>147</v>
      </c>
      <c r="B934" s="181" t="s">
        <v>2786</v>
      </c>
      <c r="C934" s="181" t="s">
        <v>4814</v>
      </c>
      <c r="D934" s="116" t="s">
        <v>59</v>
      </c>
      <c r="E934" s="116" t="s">
        <v>51</v>
      </c>
      <c r="F934" s="82">
        <v>1.7</v>
      </c>
      <c r="G934" s="64"/>
      <c r="H934" s="64"/>
      <c r="I934" s="662"/>
    </row>
    <row r="935" spans="1:9" ht="15.75" x14ac:dyDescent="0.25">
      <c r="A935" s="973">
        <v>148</v>
      </c>
      <c r="B935" s="658" t="s">
        <v>2787</v>
      </c>
      <c r="C935" s="658" t="s">
        <v>4814</v>
      </c>
      <c r="D935" s="657" t="s">
        <v>59</v>
      </c>
      <c r="E935" s="657" t="s">
        <v>51</v>
      </c>
      <c r="F935" s="87">
        <v>2.1</v>
      </c>
      <c r="G935" s="135"/>
      <c r="H935" s="135"/>
      <c r="I935" s="663"/>
    </row>
    <row r="936" spans="1:9" ht="15.75" x14ac:dyDescent="0.25">
      <c r="A936" s="973">
        <v>149</v>
      </c>
      <c r="B936" s="181" t="s">
        <v>2788</v>
      </c>
      <c r="C936" s="181" t="s">
        <v>4814</v>
      </c>
      <c r="D936" s="116" t="s">
        <v>59</v>
      </c>
      <c r="E936" s="116" t="s">
        <v>51</v>
      </c>
      <c r="F936" s="82">
        <v>3.3</v>
      </c>
      <c r="G936" s="64"/>
      <c r="H936" s="64"/>
      <c r="I936" s="662"/>
    </row>
    <row r="937" spans="1:9" ht="15.75" x14ac:dyDescent="0.25">
      <c r="A937" s="973">
        <v>150</v>
      </c>
      <c r="B937" s="181" t="s">
        <v>2789</v>
      </c>
      <c r="C937" s="181" t="s">
        <v>4814</v>
      </c>
      <c r="D937" s="116" t="s">
        <v>59</v>
      </c>
      <c r="E937" s="116" t="s">
        <v>51</v>
      </c>
      <c r="F937" s="82">
        <v>1.6</v>
      </c>
      <c r="G937" s="64"/>
      <c r="H937" s="64"/>
      <c r="I937" s="662"/>
    </row>
    <row r="938" spans="1:9" ht="31.5" x14ac:dyDescent="0.25">
      <c r="A938" s="973">
        <v>151</v>
      </c>
      <c r="B938" s="181" t="s">
        <v>2790</v>
      </c>
      <c r="C938" s="181" t="s">
        <v>4814</v>
      </c>
      <c r="D938" s="116" t="s">
        <v>59</v>
      </c>
      <c r="E938" s="116" t="s">
        <v>51</v>
      </c>
      <c r="F938" s="82">
        <v>1</v>
      </c>
      <c r="G938" s="64"/>
      <c r="H938" s="64"/>
      <c r="I938" s="662"/>
    </row>
    <row r="939" spans="1:9" ht="15.75" x14ac:dyDescent="0.25">
      <c r="A939" s="973">
        <v>152</v>
      </c>
      <c r="B939" s="181" t="s">
        <v>2791</v>
      </c>
      <c r="C939" s="181" t="s">
        <v>4814</v>
      </c>
      <c r="D939" s="116" t="s">
        <v>59</v>
      </c>
      <c r="E939" s="116" t="s">
        <v>51</v>
      </c>
      <c r="F939" s="82">
        <v>1.8</v>
      </c>
      <c r="G939" s="64"/>
      <c r="H939" s="64"/>
      <c r="I939" s="662"/>
    </row>
    <row r="940" spans="1:9" ht="31.5" x14ac:dyDescent="0.25">
      <c r="A940" s="973">
        <v>153</v>
      </c>
      <c r="B940" s="181" t="s">
        <v>2792</v>
      </c>
      <c r="C940" s="181" t="s">
        <v>4814</v>
      </c>
      <c r="D940" s="116" t="s">
        <v>59</v>
      </c>
      <c r="E940" s="116" t="s">
        <v>51</v>
      </c>
      <c r="F940" s="82">
        <v>3.6</v>
      </c>
      <c r="G940" s="64"/>
      <c r="H940" s="64"/>
      <c r="I940" s="662"/>
    </row>
    <row r="941" spans="1:9" ht="15.75" x14ac:dyDescent="0.25">
      <c r="A941" s="973">
        <v>154</v>
      </c>
      <c r="B941" s="181" t="s">
        <v>2793</v>
      </c>
      <c r="C941" s="181" t="s">
        <v>4814</v>
      </c>
      <c r="D941" s="116" t="s">
        <v>59</v>
      </c>
      <c r="E941" s="116" t="s">
        <v>51</v>
      </c>
      <c r="F941" s="82">
        <v>2.5</v>
      </c>
      <c r="G941" s="64"/>
      <c r="H941" s="64"/>
      <c r="I941" s="662"/>
    </row>
    <row r="942" spans="1:9" ht="15.75" x14ac:dyDescent="0.25">
      <c r="A942" s="973">
        <v>155</v>
      </c>
      <c r="B942" s="181" t="s">
        <v>2794</v>
      </c>
      <c r="C942" s="181" t="s">
        <v>4814</v>
      </c>
      <c r="D942" s="116" t="s">
        <v>59</v>
      </c>
      <c r="E942" s="116" t="s">
        <v>51</v>
      </c>
      <c r="F942" s="82">
        <v>2.2000000000000002</v>
      </c>
      <c r="G942" s="64"/>
      <c r="H942" s="64"/>
      <c r="I942" s="662"/>
    </row>
    <row r="943" spans="1:9" ht="15.75" x14ac:dyDescent="0.25">
      <c r="A943" s="973">
        <v>156</v>
      </c>
      <c r="B943" s="181" t="s">
        <v>2795</v>
      </c>
      <c r="C943" s="181" t="s">
        <v>4814</v>
      </c>
      <c r="D943" s="116" t="s">
        <v>59</v>
      </c>
      <c r="E943" s="116" t="s">
        <v>51</v>
      </c>
      <c r="F943" s="82">
        <v>8.1999999999999993</v>
      </c>
      <c r="G943" s="64"/>
      <c r="H943" s="64"/>
      <c r="I943" s="662"/>
    </row>
    <row r="944" spans="1:9" ht="15.75" x14ac:dyDescent="0.25">
      <c r="A944" s="973">
        <v>157</v>
      </c>
      <c r="B944" s="181" t="s">
        <v>2796</v>
      </c>
      <c r="C944" s="181" t="s">
        <v>4814</v>
      </c>
      <c r="D944" s="116" t="s">
        <v>59</v>
      </c>
      <c r="E944" s="116" t="s">
        <v>51</v>
      </c>
      <c r="F944" s="82">
        <v>2.4</v>
      </c>
      <c r="G944" s="64"/>
      <c r="H944" s="64"/>
      <c r="I944" s="662"/>
    </row>
    <row r="945" spans="1:9" s="264" customFormat="1" ht="15.75" x14ac:dyDescent="0.25">
      <c r="A945" s="973">
        <v>158</v>
      </c>
      <c r="B945" s="181" t="s">
        <v>2797</v>
      </c>
      <c r="C945" s="181" t="s">
        <v>4814</v>
      </c>
      <c r="D945" s="116" t="s">
        <v>59</v>
      </c>
      <c r="E945" s="116" t="s">
        <v>51</v>
      </c>
      <c r="F945" s="82">
        <v>5.8</v>
      </c>
      <c r="G945" s="64"/>
      <c r="H945" s="64"/>
      <c r="I945" s="662"/>
    </row>
    <row r="946" spans="1:9" s="264" customFormat="1" ht="31.5" x14ac:dyDescent="0.25">
      <c r="A946" s="973">
        <v>159</v>
      </c>
      <c r="B946" s="181" t="s">
        <v>2798</v>
      </c>
      <c r="C946" s="181" t="s">
        <v>4814</v>
      </c>
      <c r="D946" s="116" t="s">
        <v>59</v>
      </c>
      <c r="E946" s="116" t="s">
        <v>51</v>
      </c>
      <c r="F946" s="82">
        <v>2.7</v>
      </c>
      <c r="G946" s="64"/>
      <c r="H946" s="64"/>
      <c r="I946" s="662"/>
    </row>
    <row r="947" spans="1:9" s="264" customFormat="1" ht="15.75" x14ac:dyDescent="0.25">
      <c r="A947" s="973">
        <v>160</v>
      </c>
      <c r="B947" s="658" t="s">
        <v>6179</v>
      </c>
      <c r="C947" s="658" t="s">
        <v>193</v>
      </c>
      <c r="D947" s="657" t="s">
        <v>59</v>
      </c>
      <c r="E947" s="657" t="s">
        <v>51</v>
      </c>
      <c r="F947" s="87">
        <v>10</v>
      </c>
      <c r="G947" s="135"/>
      <c r="H947" s="135"/>
      <c r="I947" s="663"/>
    </row>
    <row r="948" spans="1:9" s="264" customFormat="1" ht="15.75" x14ac:dyDescent="0.25">
      <c r="A948" s="973">
        <v>161</v>
      </c>
      <c r="B948" s="658" t="s">
        <v>2799</v>
      </c>
      <c r="C948" s="658" t="s">
        <v>193</v>
      </c>
      <c r="D948" s="657" t="s">
        <v>59</v>
      </c>
      <c r="E948" s="657" t="s">
        <v>51</v>
      </c>
      <c r="F948" s="87">
        <v>5</v>
      </c>
      <c r="G948" s="135"/>
      <c r="H948" s="135"/>
      <c r="I948" s="663"/>
    </row>
    <row r="949" spans="1:9" s="264" customFormat="1" ht="15.75" x14ac:dyDescent="0.25">
      <c r="A949" s="973">
        <v>162</v>
      </c>
      <c r="B949" s="658" t="s">
        <v>2800</v>
      </c>
      <c r="C949" s="658" t="s">
        <v>193</v>
      </c>
      <c r="D949" s="657" t="s">
        <v>59</v>
      </c>
      <c r="E949" s="657" t="s">
        <v>51</v>
      </c>
      <c r="F949" s="87">
        <v>3.8</v>
      </c>
      <c r="G949" s="135"/>
      <c r="H949" s="135"/>
      <c r="I949" s="663"/>
    </row>
    <row r="950" spans="1:9" ht="15.75" x14ac:dyDescent="0.25">
      <c r="A950" s="973">
        <v>163</v>
      </c>
      <c r="B950" s="658" t="s">
        <v>2801</v>
      </c>
      <c r="C950" s="658" t="s">
        <v>193</v>
      </c>
      <c r="D950" s="657" t="s">
        <v>59</v>
      </c>
      <c r="E950" s="657" t="s">
        <v>51</v>
      </c>
      <c r="F950" s="87">
        <v>2.2000000000000002</v>
      </c>
      <c r="G950" s="135"/>
      <c r="H950" s="135"/>
      <c r="I950" s="663"/>
    </row>
    <row r="951" spans="1:9" ht="15.75" x14ac:dyDescent="0.25">
      <c r="A951" s="973">
        <v>164</v>
      </c>
      <c r="B951" s="658" t="s">
        <v>2802</v>
      </c>
      <c r="C951" s="658" t="s">
        <v>4815</v>
      </c>
      <c r="D951" s="657" t="s">
        <v>59</v>
      </c>
      <c r="E951" s="657" t="s">
        <v>51</v>
      </c>
      <c r="F951" s="87">
        <v>50</v>
      </c>
      <c r="G951" s="135"/>
      <c r="H951" s="135"/>
      <c r="I951" s="663"/>
    </row>
    <row r="952" spans="1:9" ht="15.75" x14ac:dyDescent="0.25">
      <c r="A952" s="973">
        <v>165</v>
      </c>
      <c r="B952" s="181" t="s">
        <v>2717</v>
      </c>
      <c r="C952" s="181" t="s">
        <v>4815</v>
      </c>
      <c r="D952" s="116" t="s">
        <v>59</v>
      </c>
      <c r="E952" s="116" t="s">
        <v>51</v>
      </c>
      <c r="F952" s="82">
        <v>30</v>
      </c>
      <c r="G952" s="64"/>
      <c r="H952" s="64"/>
      <c r="I952" s="662"/>
    </row>
    <row r="953" spans="1:9" ht="15.75" x14ac:dyDescent="0.25">
      <c r="A953" s="973">
        <v>166</v>
      </c>
      <c r="B953" s="181" t="s">
        <v>2593</v>
      </c>
      <c r="C953" s="181" t="s">
        <v>4815</v>
      </c>
      <c r="D953" s="116" t="s">
        <v>59</v>
      </c>
      <c r="E953" s="116" t="s">
        <v>51</v>
      </c>
      <c r="F953" s="82">
        <v>14</v>
      </c>
      <c r="G953" s="64"/>
      <c r="H953" s="64"/>
      <c r="I953" s="662"/>
    </row>
    <row r="954" spans="1:9" ht="15.75" x14ac:dyDescent="0.25">
      <c r="A954" s="973">
        <v>167</v>
      </c>
      <c r="B954" s="181" t="s">
        <v>2803</v>
      </c>
      <c r="C954" s="181" t="s">
        <v>4815</v>
      </c>
      <c r="D954" s="116" t="s">
        <v>59</v>
      </c>
      <c r="E954" s="116" t="s">
        <v>51</v>
      </c>
      <c r="F954" s="82">
        <v>10</v>
      </c>
      <c r="G954" s="64"/>
      <c r="H954" s="64"/>
      <c r="I954" s="662"/>
    </row>
    <row r="955" spans="1:9" ht="15.75" x14ac:dyDescent="0.25">
      <c r="A955" s="973">
        <v>168</v>
      </c>
      <c r="B955" s="181" t="s">
        <v>2804</v>
      </c>
      <c r="C955" s="181" t="s">
        <v>4815</v>
      </c>
      <c r="D955" s="116" t="s">
        <v>59</v>
      </c>
      <c r="E955" s="116" t="s">
        <v>51</v>
      </c>
      <c r="F955" s="82">
        <v>2</v>
      </c>
      <c r="G955" s="64"/>
      <c r="H955" s="64"/>
      <c r="I955" s="662"/>
    </row>
    <row r="956" spans="1:9" ht="15.75" x14ac:dyDescent="0.25">
      <c r="A956" s="973">
        <v>169</v>
      </c>
      <c r="B956" s="181" t="s">
        <v>2318</v>
      </c>
      <c r="C956" s="181" t="s">
        <v>4815</v>
      </c>
      <c r="D956" s="116" t="s">
        <v>59</v>
      </c>
      <c r="E956" s="116" t="s">
        <v>51</v>
      </c>
      <c r="F956" s="82">
        <v>5</v>
      </c>
      <c r="G956" s="64"/>
      <c r="H956" s="64"/>
      <c r="I956" s="662"/>
    </row>
    <row r="957" spans="1:9" ht="15.75" x14ac:dyDescent="0.25">
      <c r="A957" s="973">
        <v>170</v>
      </c>
      <c r="B957" s="181" t="s">
        <v>2805</v>
      </c>
      <c r="C957" s="181" t="s">
        <v>4815</v>
      </c>
      <c r="D957" s="116" t="s">
        <v>59</v>
      </c>
      <c r="E957" s="116" t="s">
        <v>51</v>
      </c>
      <c r="F957" s="82">
        <v>2</v>
      </c>
      <c r="G957" s="64"/>
      <c r="H957" s="64"/>
      <c r="I957" s="662"/>
    </row>
    <row r="958" spans="1:9" ht="15.75" x14ac:dyDescent="0.25">
      <c r="A958" s="973">
        <v>171</v>
      </c>
      <c r="B958" s="181" t="s">
        <v>2806</v>
      </c>
      <c r="C958" s="181" t="s">
        <v>4815</v>
      </c>
      <c r="D958" s="116" t="s">
        <v>59</v>
      </c>
      <c r="E958" s="116" t="s">
        <v>51</v>
      </c>
      <c r="F958" s="82">
        <v>3</v>
      </c>
      <c r="G958" s="64"/>
      <c r="H958" s="64"/>
      <c r="I958" s="662"/>
    </row>
    <row r="959" spans="1:9" ht="15.75" x14ac:dyDescent="0.25">
      <c r="A959" s="973">
        <v>172</v>
      </c>
      <c r="B959" s="181" t="s">
        <v>2807</v>
      </c>
      <c r="C959" s="181" t="s">
        <v>4815</v>
      </c>
      <c r="D959" s="116" t="s">
        <v>59</v>
      </c>
      <c r="E959" s="116" t="s">
        <v>51</v>
      </c>
      <c r="F959" s="82">
        <v>2</v>
      </c>
      <c r="G959" s="64"/>
      <c r="H959" s="64"/>
      <c r="I959" s="662"/>
    </row>
    <row r="960" spans="1:9" ht="31.5" x14ac:dyDescent="0.25">
      <c r="A960" s="973">
        <v>173</v>
      </c>
      <c r="B960" s="181" t="s">
        <v>2808</v>
      </c>
      <c r="C960" s="181" t="s">
        <v>4815</v>
      </c>
      <c r="D960" s="116" t="s">
        <v>59</v>
      </c>
      <c r="E960" s="116" t="s">
        <v>51</v>
      </c>
      <c r="F960" s="82">
        <v>15</v>
      </c>
      <c r="G960" s="64"/>
      <c r="H960" s="64"/>
      <c r="I960" s="662"/>
    </row>
    <row r="961" spans="1:9" ht="15.75" x14ac:dyDescent="0.25">
      <c r="A961" s="973">
        <v>174</v>
      </c>
      <c r="B961" s="181" t="s">
        <v>2809</v>
      </c>
      <c r="C961" s="181" t="s">
        <v>5373</v>
      </c>
      <c r="D961" s="116" t="s">
        <v>59</v>
      </c>
      <c r="E961" s="116" t="s">
        <v>51</v>
      </c>
      <c r="F961" s="82">
        <v>11</v>
      </c>
      <c r="G961" s="64"/>
      <c r="H961" s="64"/>
      <c r="I961" s="662"/>
    </row>
    <row r="962" spans="1:9" ht="15.75" x14ac:dyDescent="0.25">
      <c r="A962" s="973">
        <v>175</v>
      </c>
      <c r="B962" s="181" t="s">
        <v>2810</v>
      </c>
      <c r="C962" s="181" t="s">
        <v>5373</v>
      </c>
      <c r="D962" s="116" t="s">
        <v>59</v>
      </c>
      <c r="E962" s="116" t="s">
        <v>51</v>
      </c>
      <c r="F962" s="82">
        <v>9</v>
      </c>
      <c r="G962" s="64"/>
      <c r="H962" s="64"/>
      <c r="I962" s="662"/>
    </row>
    <row r="963" spans="1:9" ht="15.75" x14ac:dyDescent="0.25">
      <c r="A963" s="973">
        <v>176</v>
      </c>
      <c r="B963" s="181" t="s">
        <v>2811</v>
      </c>
      <c r="C963" s="181" t="s">
        <v>5373</v>
      </c>
      <c r="D963" s="116" t="s">
        <v>59</v>
      </c>
      <c r="E963" s="116" t="s">
        <v>51</v>
      </c>
      <c r="F963" s="82">
        <v>5</v>
      </c>
      <c r="G963" s="64"/>
      <c r="H963" s="64"/>
      <c r="I963" s="662"/>
    </row>
    <row r="964" spans="1:9" ht="15.75" x14ac:dyDescent="0.25">
      <c r="A964" s="973">
        <v>177</v>
      </c>
      <c r="B964" s="181" t="s">
        <v>2812</v>
      </c>
      <c r="C964" s="181" t="s">
        <v>5373</v>
      </c>
      <c r="D964" s="116" t="s">
        <v>59</v>
      </c>
      <c r="E964" s="116" t="s">
        <v>51</v>
      </c>
      <c r="F964" s="82">
        <v>9</v>
      </c>
      <c r="G964" s="64"/>
      <c r="H964" s="64"/>
      <c r="I964" s="662"/>
    </row>
    <row r="965" spans="1:9" ht="15.75" x14ac:dyDescent="0.25">
      <c r="A965" s="973">
        <v>178</v>
      </c>
      <c r="B965" s="181" t="s">
        <v>2813</v>
      </c>
      <c r="C965" s="181" t="s">
        <v>5373</v>
      </c>
      <c r="D965" s="116" t="s">
        <v>59</v>
      </c>
      <c r="E965" s="116" t="s">
        <v>51</v>
      </c>
      <c r="F965" s="82">
        <v>3</v>
      </c>
      <c r="G965" s="64"/>
      <c r="H965" s="64"/>
      <c r="I965" s="662"/>
    </row>
    <row r="966" spans="1:9" ht="15.75" x14ac:dyDescent="0.25">
      <c r="A966" s="973">
        <v>179</v>
      </c>
      <c r="B966" s="181" t="s">
        <v>2814</v>
      </c>
      <c r="C966" s="181" t="s">
        <v>5373</v>
      </c>
      <c r="D966" s="116" t="s">
        <v>59</v>
      </c>
      <c r="E966" s="116" t="s">
        <v>51</v>
      </c>
      <c r="F966" s="82">
        <v>10</v>
      </c>
      <c r="G966" s="64"/>
      <c r="H966" s="64"/>
      <c r="I966" s="662"/>
    </row>
    <row r="967" spans="1:9" ht="15.75" x14ac:dyDescent="0.25">
      <c r="A967" s="973">
        <v>180</v>
      </c>
      <c r="B967" s="181" t="s">
        <v>2815</v>
      </c>
      <c r="C967" s="181" t="s">
        <v>5373</v>
      </c>
      <c r="D967" s="116" t="s">
        <v>59</v>
      </c>
      <c r="E967" s="116" t="s">
        <v>51</v>
      </c>
      <c r="F967" s="82">
        <v>3</v>
      </c>
      <c r="G967" s="64"/>
      <c r="H967" s="64"/>
      <c r="I967" s="662"/>
    </row>
    <row r="968" spans="1:9" ht="15.75" x14ac:dyDescent="0.25">
      <c r="A968" s="973">
        <v>181</v>
      </c>
      <c r="B968" s="181" t="s">
        <v>2816</v>
      </c>
      <c r="C968" s="181" t="s">
        <v>5373</v>
      </c>
      <c r="D968" s="116" t="s">
        <v>59</v>
      </c>
      <c r="E968" s="116" t="s">
        <v>51</v>
      </c>
      <c r="F968" s="82">
        <v>3</v>
      </c>
      <c r="G968" s="64"/>
      <c r="H968" s="64"/>
      <c r="I968" s="662"/>
    </row>
    <row r="969" spans="1:9" ht="15.75" x14ac:dyDescent="0.25">
      <c r="A969" s="973">
        <v>182</v>
      </c>
      <c r="B969" s="181" t="s">
        <v>2817</v>
      </c>
      <c r="C969" s="181" t="s">
        <v>5373</v>
      </c>
      <c r="D969" s="116" t="s">
        <v>59</v>
      </c>
      <c r="E969" s="116" t="s">
        <v>51</v>
      </c>
      <c r="F969" s="82">
        <v>2</v>
      </c>
      <c r="G969" s="64"/>
      <c r="H969" s="64"/>
      <c r="I969" s="662"/>
    </row>
    <row r="970" spans="1:9" ht="15.75" x14ac:dyDescent="0.25">
      <c r="A970" s="973">
        <v>183</v>
      </c>
      <c r="B970" s="181" t="s">
        <v>2818</v>
      </c>
      <c r="C970" s="181" t="s">
        <v>4977</v>
      </c>
      <c r="D970" s="116" t="s">
        <v>59</v>
      </c>
      <c r="E970" s="116" t="s">
        <v>51</v>
      </c>
      <c r="F970" s="82">
        <v>7</v>
      </c>
      <c r="G970" s="64"/>
      <c r="H970" s="64"/>
      <c r="I970" s="662"/>
    </row>
    <row r="971" spans="1:9" ht="15.75" x14ac:dyDescent="0.25">
      <c r="A971" s="973">
        <v>184</v>
      </c>
      <c r="B971" s="181" t="s">
        <v>2819</v>
      </c>
      <c r="C971" s="181" t="s">
        <v>4977</v>
      </c>
      <c r="D971" s="116" t="s">
        <v>59</v>
      </c>
      <c r="E971" s="116" t="s">
        <v>51</v>
      </c>
      <c r="F971" s="82">
        <v>8</v>
      </c>
      <c r="G971" s="64"/>
      <c r="H971" s="64"/>
      <c r="I971" s="662"/>
    </row>
    <row r="972" spans="1:9" s="264" customFormat="1" ht="15.75" x14ac:dyDescent="0.25">
      <c r="A972" s="973">
        <v>185</v>
      </c>
      <c r="B972" s="181" t="s">
        <v>2820</v>
      </c>
      <c r="C972" s="181" t="s">
        <v>4977</v>
      </c>
      <c r="D972" s="116" t="s">
        <v>59</v>
      </c>
      <c r="E972" s="116" t="s">
        <v>51</v>
      </c>
      <c r="F972" s="82">
        <v>5</v>
      </c>
      <c r="G972" s="64"/>
      <c r="H972" s="64"/>
      <c r="I972" s="662"/>
    </row>
    <row r="973" spans="1:9" ht="15.75" x14ac:dyDescent="0.25">
      <c r="A973" s="973">
        <v>186</v>
      </c>
      <c r="B973" s="181" t="s">
        <v>2821</v>
      </c>
      <c r="C973" s="181" t="s">
        <v>4977</v>
      </c>
      <c r="D973" s="116" t="s">
        <v>59</v>
      </c>
      <c r="E973" s="116" t="s">
        <v>51</v>
      </c>
      <c r="F973" s="82">
        <v>4</v>
      </c>
      <c r="G973" s="64"/>
      <c r="H973" s="64"/>
      <c r="I973" s="662"/>
    </row>
    <row r="974" spans="1:9" ht="15.75" x14ac:dyDescent="0.25">
      <c r="A974" s="973">
        <v>187</v>
      </c>
      <c r="B974" s="658" t="s">
        <v>2822</v>
      </c>
      <c r="C974" s="658" t="s">
        <v>4817</v>
      </c>
      <c r="D974" s="657" t="s">
        <v>59</v>
      </c>
      <c r="E974" s="657" t="s">
        <v>51</v>
      </c>
      <c r="F974" s="87">
        <v>23</v>
      </c>
      <c r="G974" s="135"/>
      <c r="H974" s="135"/>
      <c r="I974" s="663"/>
    </row>
    <row r="975" spans="1:9" ht="15.75" x14ac:dyDescent="0.25">
      <c r="A975" s="973">
        <v>188</v>
      </c>
      <c r="B975" s="181" t="s">
        <v>2823</v>
      </c>
      <c r="C975" s="181" t="s">
        <v>4817</v>
      </c>
      <c r="D975" s="116" t="s">
        <v>59</v>
      </c>
      <c r="E975" s="116" t="s">
        <v>51</v>
      </c>
      <c r="F975" s="82">
        <v>7.6</v>
      </c>
      <c r="G975" s="64"/>
      <c r="H975" s="64"/>
      <c r="I975" s="662"/>
    </row>
    <row r="976" spans="1:9" ht="15.75" x14ac:dyDescent="0.25">
      <c r="A976" s="973">
        <v>189</v>
      </c>
      <c r="B976" s="181" t="s">
        <v>2824</v>
      </c>
      <c r="C976" s="181" t="s">
        <v>4817</v>
      </c>
      <c r="D976" s="116" t="s">
        <v>59</v>
      </c>
      <c r="E976" s="116" t="s">
        <v>51</v>
      </c>
      <c r="F976" s="82">
        <v>2.4</v>
      </c>
      <c r="G976" s="64"/>
      <c r="H976" s="64"/>
      <c r="I976" s="662"/>
    </row>
    <row r="977" spans="1:10" ht="15.75" x14ac:dyDescent="0.25">
      <c r="A977" s="973">
        <v>190</v>
      </c>
      <c r="B977" s="181" t="s">
        <v>2825</v>
      </c>
      <c r="C977" s="181" t="s">
        <v>4817</v>
      </c>
      <c r="D977" s="116" t="s">
        <v>59</v>
      </c>
      <c r="E977" s="116" t="s">
        <v>51</v>
      </c>
      <c r="F977" s="82">
        <v>2.2000000000000002</v>
      </c>
      <c r="G977" s="64"/>
      <c r="H977" s="64"/>
      <c r="I977" s="662"/>
    </row>
    <row r="978" spans="1:10" ht="15.75" x14ac:dyDescent="0.25">
      <c r="A978" s="973">
        <v>191</v>
      </c>
      <c r="B978" s="181" t="s">
        <v>2826</v>
      </c>
      <c r="C978" s="181" t="s">
        <v>4817</v>
      </c>
      <c r="D978" s="116" t="s">
        <v>59</v>
      </c>
      <c r="E978" s="116" t="s">
        <v>51</v>
      </c>
      <c r="F978" s="82">
        <v>4.0999999999999996</v>
      </c>
      <c r="G978" s="64"/>
      <c r="H978" s="64"/>
      <c r="I978" s="662"/>
    </row>
    <row r="979" spans="1:10" ht="15.75" x14ac:dyDescent="0.25">
      <c r="A979" s="973">
        <v>192</v>
      </c>
      <c r="B979" s="181" t="s">
        <v>2827</v>
      </c>
      <c r="C979" s="181" t="s">
        <v>4817</v>
      </c>
      <c r="D979" s="116" t="s">
        <v>59</v>
      </c>
      <c r="E979" s="116" t="s">
        <v>51</v>
      </c>
      <c r="F979" s="82">
        <v>1.9</v>
      </c>
      <c r="G979" s="64"/>
      <c r="H979" s="64"/>
      <c r="I979" s="662"/>
    </row>
    <row r="980" spans="1:10" ht="15.75" x14ac:dyDescent="0.25">
      <c r="A980" s="973">
        <v>193</v>
      </c>
      <c r="B980" s="181" t="s">
        <v>2828</v>
      </c>
      <c r="C980" s="181" t="s">
        <v>4817</v>
      </c>
      <c r="D980" s="116" t="s">
        <v>59</v>
      </c>
      <c r="E980" s="116" t="s">
        <v>51</v>
      </c>
      <c r="F980" s="82">
        <v>7.3</v>
      </c>
      <c r="G980" s="64"/>
      <c r="H980" s="64"/>
      <c r="I980" s="662"/>
    </row>
    <row r="981" spans="1:10" ht="15.75" x14ac:dyDescent="0.25">
      <c r="A981" s="973">
        <v>194</v>
      </c>
      <c r="B981" s="181" t="s">
        <v>2829</v>
      </c>
      <c r="C981" s="181" t="s">
        <v>4817</v>
      </c>
      <c r="D981" s="116" t="s">
        <v>59</v>
      </c>
      <c r="E981" s="116" t="s">
        <v>51</v>
      </c>
      <c r="F981" s="82">
        <v>2</v>
      </c>
      <c r="G981" s="64"/>
      <c r="H981" s="64"/>
      <c r="I981" s="662"/>
    </row>
    <row r="982" spans="1:10" ht="15.75" x14ac:dyDescent="0.25">
      <c r="A982" s="973">
        <v>195</v>
      </c>
      <c r="B982" s="181" t="s">
        <v>2830</v>
      </c>
      <c r="C982" s="181" t="s">
        <v>4817</v>
      </c>
      <c r="D982" s="116" t="s">
        <v>59</v>
      </c>
      <c r="E982" s="116" t="s">
        <v>51</v>
      </c>
      <c r="F982" s="82">
        <v>4.5999999999999996</v>
      </c>
      <c r="G982" s="64"/>
      <c r="H982" s="64"/>
      <c r="I982" s="662"/>
    </row>
    <row r="983" spans="1:10" ht="31.5" x14ac:dyDescent="0.25">
      <c r="A983" s="973">
        <v>196</v>
      </c>
      <c r="B983" s="181" t="s">
        <v>2831</v>
      </c>
      <c r="C983" s="181" t="s">
        <v>4976</v>
      </c>
      <c r="D983" s="116" t="s">
        <v>59</v>
      </c>
      <c r="E983" s="116" t="s">
        <v>51</v>
      </c>
      <c r="F983" s="82">
        <v>7.7</v>
      </c>
      <c r="G983" s="64"/>
      <c r="H983" s="64"/>
      <c r="I983" s="662"/>
    </row>
    <row r="984" spans="1:10" ht="15.75" x14ac:dyDescent="0.25">
      <c r="A984" s="973">
        <v>197</v>
      </c>
      <c r="B984" s="181" t="s">
        <v>2832</v>
      </c>
      <c r="C984" s="181" t="s">
        <v>4976</v>
      </c>
      <c r="D984" s="116" t="s">
        <v>59</v>
      </c>
      <c r="E984" s="116" t="s">
        <v>51</v>
      </c>
      <c r="F984" s="82">
        <v>5.3</v>
      </c>
      <c r="G984" s="64"/>
      <c r="H984" s="64"/>
      <c r="I984" s="662"/>
    </row>
    <row r="985" spans="1:10" ht="15.75" x14ac:dyDescent="0.25">
      <c r="A985" s="973">
        <v>198</v>
      </c>
      <c r="B985" s="181" t="s">
        <v>2833</v>
      </c>
      <c r="C985" s="181" t="s">
        <v>4976</v>
      </c>
      <c r="D985" s="116" t="s">
        <v>59</v>
      </c>
      <c r="E985" s="116" t="s">
        <v>51</v>
      </c>
      <c r="F985" s="82">
        <v>6.5</v>
      </c>
      <c r="G985" s="64"/>
      <c r="H985" s="64"/>
      <c r="I985" s="662"/>
    </row>
    <row r="986" spans="1:10" s="264" customFormat="1" ht="15.75" x14ac:dyDescent="0.25">
      <c r="A986" s="973">
        <v>199</v>
      </c>
      <c r="B986" s="181" t="s">
        <v>2834</v>
      </c>
      <c r="C986" s="181" t="s">
        <v>4976</v>
      </c>
      <c r="D986" s="116" t="s">
        <v>59</v>
      </c>
      <c r="E986" s="116" t="s">
        <v>51</v>
      </c>
      <c r="F986" s="82">
        <v>6.3</v>
      </c>
      <c r="G986" s="64"/>
      <c r="H986" s="64"/>
      <c r="I986" s="662"/>
    </row>
    <row r="987" spans="1:10" s="264" customFormat="1" ht="15.75" x14ac:dyDescent="0.25">
      <c r="A987" s="973">
        <v>200</v>
      </c>
      <c r="B987" s="181" t="s">
        <v>2835</v>
      </c>
      <c r="C987" s="181" t="s">
        <v>4976</v>
      </c>
      <c r="D987" s="116" t="s">
        <v>59</v>
      </c>
      <c r="E987" s="116" t="s">
        <v>51</v>
      </c>
      <c r="F987" s="82">
        <v>17.5</v>
      </c>
      <c r="G987" s="64"/>
      <c r="H987" s="64"/>
      <c r="I987" s="662"/>
    </row>
    <row r="988" spans="1:10" s="264" customFormat="1" ht="15.75" x14ac:dyDescent="0.25">
      <c r="A988" s="973">
        <v>201</v>
      </c>
      <c r="B988" s="658" t="s">
        <v>2836</v>
      </c>
      <c r="C988" s="658" t="s">
        <v>4976</v>
      </c>
      <c r="D988" s="657" t="s">
        <v>59</v>
      </c>
      <c r="E988" s="657" t="s">
        <v>51</v>
      </c>
      <c r="F988" s="87">
        <v>6.5</v>
      </c>
      <c r="G988" s="135"/>
      <c r="H988" s="135"/>
      <c r="I988" s="663"/>
    </row>
    <row r="989" spans="1:10" s="264" customFormat="1" ht="15.75" x14ac:dyDescent="0.25">
      <c r="A989" s="973">
        <v>202</v>
      </c>
      <c r="B989" s="658" t="s">
        <v>2837</v>
      </c>
      <c r="C989" s="658" t="s">
        <v>4976</v>
      </c>
      <c r="D989" s="657" t="s">
        <v>59</v>
      </c>
      <c r="E989" s="657" t="s">
        <v>51</v>
      </c>
      <c r="F989" s="87">
        <v>5.5</v>
      </c>
      <c r="G989" s="135"/>
      <c r="H989" s="135"/>
      <c r="I989" s="663"/>
    </row>
    <row r="990" spans="1:10" s="264" customFormat="1" ht="15.75" x14ac:dyDescent="0.25">
      <c r="A990" s="973">
        <v>203</v>
      </c>
      <c r="B990" s="658" t="s">
        <v>2838</v>
      </c>
      <c r="C990" s="658" t="s">
        <v>4976</v>
      </c>
      <c r="D990" s="657" t="s">
        <v>59</v>
      </c>
      <c r="E990" s="657" t="s">
        <v>51</v>
      </c>
      <c r="F990" s="87">
        <v>4.5</v>
      </c>
      <c r="G990" s="135"/>
      <c r="H990" s="135"/>
      <c r="I990" s="663"/>
    </row>
    <row r="991" spans="1:10" ht="15.75" x14ac:dyDescent="0.25">
      <c r="A991" s="973">
        <v>204</v>
      </c>
      <c r="B991" s="658" t="s">
        <v>2839</v>
      </c>
      <c r="C991" s="658" t="s">
        <v>4976</v>
      </c>
      <c r="D991" s="657" t="s">
        <v>59</v>
      </c>
      <c r="E991" s="657" t="s">
        <v>51</v>
      </c>
      <c r="F991" s="87">
        <v>3</v>
      </c>
      <c r="G991" s="135"/>
      <c r="H991" s="135"/>
      <c r="I991" s="663"/>
    </row>
    <row r="992" spans="1:10" s="264" customFormat="1" ht="15.75" x14ac:dyDescent="0.25">
      <c r="A992" s="973">
        <v>205</v>
      </c>
      <c r="B992" s="658" t="s">
        <v>2840</v>
      </c>
      <c r="C992" s="658" t="s">
        <v>4976</v>
      </c>
      <c r="D992" s="657" t="s">
        <v>59</v>
      </c>
      <c r="E992" s="657" t="s">
        <v>51</v>
      </c>
      <c r="F992" s="87">
        <v>1.5</v>
      </c>
      <c r="G992" s="135"/>
      <c r="H992" s="135"/>
      <c r="I992" s="663"/>
      <c r="J992" s="265"/>
    </row>
    <row r="993" spans="1:9" ht="15.75" x14ac:dyDescent="0.25">
      <c r="A993" s="15" t="s">
        <v>777</v>
      </c>
      <c r="B993" s="16" t="s">
        <v>149</v>
      </c>
      <c r="C993" s="16"/>
      <c r="D993" s="15"/>
      <c r="E993" s="15"/>
      <c r="F993" s="84"/>
      <c r="G993" s="64"/>
      <c r="H993" s="64"/>
      <c r="I993" s="662"/>
    </row>
    <row r="994" spans="1:9" s="264" customFormat="1" ht="18.75" customHeight="1" x14ac:dyDescent="0.25">
      <c r="A994" s="657">
        <v>206</v>
      </c>
      <c r="B994" s="57" t="s">
        <v>2013</v>
      </c>
      <c r="C994" s="57" t="s">
        <v>199</v>
      </c>
      <c r="D994" s="57"/>
      <c r="E994" s="56" t="s">
        <v>3</v>
      </c>
      <c r="F994" s="68">
        <v>30</v>
      </c>
      <c r="G994" s="111"/>
      <c r="H994" s="111"/>
      <c r="I994" s="112"/>
    </row>
    <row r="995" spans="1:9" ht="15.75" x14ac:dyDescent="0.25">
      <c r="A995" s="116">
        <v>207</v>
      </c>
      <c r="B995" s="181" t="s">
        <v>2841</v>
      </c>
      <c r="C995" s="181" t="s">
        <v>4818</v>
      </c>
      <c r="D995" s="116" t="s">
        <v>59</v>
      </c>
      <c r="E995" s="116" t="s">
        <v>51</v>
      </c>
      <c r="F995" s="82">
        <v>35</v>
      </c>
      <c r="G995" s="64"/>
      <c r="H995" s="64"/>
      <c r="I995" s="662"/>
    </row>
    <row r="996" spans="1:9" ht="17.25" customHeight="1" x14ac:dyDescent="0.25">
      <c r="A996" s="974">
        <v>208</v>
      </c>
      <c r="B996" s="658" t="s">
        <v>2842</v>
      </c>
      <c r="C996" s="658" t="s">
        <v>4819</v>
      </c>
      <c r="D996" s="657" t="s">
        <v>59</v>
      </c>
      <c r="E996" s="657" t="s">
        <v>51</v>
      </c>
      <c r="F996" s="87">
        <v>50</v>
      </c>
      <c r="G996" s="135"/>
      <c r="H996" s="135"/>
      <c r="I996" s="663"/>
    </row>
    <row r="997" spans="1:9" ht="19.5" customHeight="1" x14ac:dyDescent="0.25">
      <c r="A997" s="973">
        <v>209</v>
      </c>
      <c r="B997" s="181" t="s">
        <v>2843</v>
      </c>
      <c r="C997" s="181" t="s">
        <v>4819</v>
      </c>
      <c r="D997" s="116" t="s">
        <v>59</v>
      </c>
      <c r="E997" s="116" t="s">
        <v>51</v>
      </c>
      <c r="F997" s="82">
        <v>10</v>
      </c>
      <c r="G997" s="64"/>
      <c r="H997" s="64"/>
      <c r="I997" s="662"/>
    </row>
    <row r="998" spans="1:9" ht="31.5" x14ac:dyDescent="0.25">
      <c r="A998" s="974">
        <v>210</v>
      </c>
      <c r="B998" s="181" t="s">
        <v>2844</v>
      </c>
      <c r="C998" s="181" t="s">
        <v>4821</v>
      </c>
      <c r="D998" s="116" t="s">
        <v>59</v>
      </c>
      <c r="E998" s="116" t="s">
        <v>51</v>
      </c>
      <c r="F998" s="82">
        <v>27.9</v>
      </c>
      <c r="G998" s="64"/>
      <c r="H998" s="64"/>
      <c r="I998" s="662"/>
    </row>
    <row r="999" spans="1:9" ht="31.5" x14ac:dyDescent="0.25">
      <c r="A999" s="973">
        <v>211</v>
      </c>
      <c r="B999" s="181" t="s">
        <v>2845</v>
      </c>
      <c r="C999" s="181" t="s">
        <v>4821</v>
      </c>
      <c r="D999" s="116" t="s">
        <v>59</v>
      </c>
      <c r="E999" s="116" t="s">
        <v>51</v>
      </c>
      <c r="F999" s="82">
        <v>46.3</v>
      </c>
      <c r="G999" s="64"/>
      <c r="H999" s="64"/>
      <c r="I999" s="662"/>
    </row>
    <row r="1000" spans="1:9" ht="15.75" x14ac:dyDescent="0.25">
      <c r="A1000" s="974">
        <v>212</v>
      </c>
      <c r="B1000" s="181" t="s">
        <v>2682</v>
      </c>
      <c r="C1000" s="181" t="s">
        <v>4820</v>
      </c>
      <c r="D1000" s="116" t="s">
        <v>59</v>
      </c>
      <c r="E1000" s="116" t="s">
        <v>51</v>
      </c>
      <c r="F1000" s="82">
        <v>6</v>
      </c>
      <c r="G1000" s="64"/>
      <c r="H1000" s="64"/>
      <c r="I1000" s="662"/>
    </row>
    <row r="1001" spans="1:9" ht="15.75" x14ac:dyDescent="0.25">
      <c r="A1001" s="973">
        <v>213</v>
      </c>
      <c r="B1001" s="181" t="s">
        <v>2846</v>
      </c>
      <c r="C1001" s="181" t="s">
        <v>4820</v>
      </c>
      <c r="D1001" s="116" t="s">
        <v>59</v>
      </c>
      <c r="E1001" s="116" t="s">
        <v>51</v>
      </c>
      <c r="F1001" s="82">
        <v>6</v>
      </c>
      <c r="G1001" s="64"/>
      <c r="H1001" s="64"/>
      <c r="I1001" s="662"/>
    </row>
    <row r="1002" spans="1:9" ht="15.75" x14ac:dyDescent="0.25">
      <c r="A1002" s="974">
        <v>214</v>
      </c>
      <c r="B1002" s="181" t="s">
        <v>2558</v>
      </c>
      <c r="C1002" s="181" t="s">
        <v>4822</v>
      </c>
      <c r="D1002" s="116" t="s">
        <v>59</v>
      </c>
      <c r="E1002" s="116" t="s">
        <v>51</v>
      </c>
      <c r="F1002" s="82">
        <v>26.6</v>
      </c>
      <c r="G1002" s="64"/>
      <c r="H1002" s="64"/>
      <c r="I1002" s="662"/>
    </row>
    <row r="1003" spans="1:9" ht="15.75" x14ac:dyDescent="0.25">
      <c r="A1003" s="973">
        <v>215</v>
      </c>
      <c r="B1003" s="181" t="s">
        <v>2847</v>
      </c>
      <c r="C1003" s="181" t="s">
        <v>4822</v>
      </c>
      <c r="D1003" s="116" t="s">
        <v>59</v>
      </c>
      <c r="E1003" s="116" t="s">
        <v>51</v>
      </c>
      <c r="F1003" s="82">
        <v>8</v>
      </c>
      <c r="G1003" s="64"/>
      <c r="H1003" s="64"/>
      <c r="I1003" s="662"/>
    </row>
    <row r="1004" spans="1:9" ht="15.75" x14ac:dyDescent="0.25">
      <c r="A1004" s="974">
        <v>216</v>
      </c>
      <c r="B1004" s="181" t="s">
        <v>2848</v>
      </c>
      <c r="C1004" s="181" t="s">
        <v>4822</v>
      </c>
      <c r="D1004" s="116" t="s">
        <v>59</v>
      </c>
      <c r="E1004" s="116" t="s">
        <v>51</v>
      </c>
      <c r="F1004" s="82">
        <v>10.9</v>
      </c>
      <c r="G1004" s="64"/>
      <c r="H1004" s="64"/>
      <c r="I1004" s="662"/>
    </row>
    <row r="1005" spans="1:9" ht="15.75" x14ac:dyDescent="0.25">
      <c r="A1005" s="973">
        <v>217</v>
      </c>
      <c r="B1005" s="181" t="s">
        <v>2849</v>
      </c>
      <c r="C1005" s="181" t="s">
        <v>4822</v>
      </c>
      <c r="D1005" s="116" t="s">
        <v>59</v>
      </c>
      <c r="E1005" s="116" t="s">
        <v>51</v>
      </c>
      <c r="F1005" s="82">
        <v>13.5</v>
      </c>
      <c r="G1005" s="64"/>
      <c r="H1005" s="64"/>
      <c r="I1005" s="662"/>
    </row>
    <row r="1006" spans="1:9" ht="15.75" x14ac:dyDescent="0.25">
      <c r="A1006" s="974">
        <v>218</v>
      </c>
      <c r="B1006" s="181" t="s">
        <v>2850</v>
      </c>
      <c r="C1006" s="181" t="s">
        <v>4822</v>
      </c>
      <c r="D1006" s="116" t="s">
        <v>59</v>
      </c>
      <c r="E1006" s="116" t="s">
        <v>51</v>
      </c>
      <c r="F1006" s="82">
        <v>7.8</v>
      </c>
      <c r="G1006" s="64"/>
      <c r="H1006" s="64"/>
      <c r="I1006" s="662"/>
    </row>
    <row r="1007" spans="1:9" ht="15.75" x14ac:dyDescent="0.25">
      <c r="A1007" s="973">
        <v>219</v>
      </c>
      <c r="B1007" s="181" t="s">
        <v>2851</v>
      </c>
      <c r="C1007" s="181" t="s">
        <v>4822</v>
      </c>
      <c r="D1007" s="116" t="s">
        <v>59</v>
      </c>
      <c r="E1007" s="116" t="s">
        <v>51</v>
      </c>
      <c r="F1007" s="82">
        <v>10.5</v>
      </c>
      <c r="G1007" s="64"/>
      <c r="H1007" s="64"/>
      <c r="I1007" s="662"/>
    </row>
    <row r="1008" spans="1:9" ht="15.75" x14ac:dyDescent="0.25">
      <c r="A1008" s="974">
        <v>220</v>
      </c>
      <c r="B1008" s="181" t="s">
        <v>2852</v>
      </c>
      <c r="C1008" s="181" t="s">
        <v>4822</v>
      </c>
      <c r="D1008" s="116" t="s">
        <v>59</v>
      </c>
      <c r="E1008" s="116" t="s">
        <v>51</v>
      </c>
      <c r="F1008" s="82">
        <v>20</v>
      </c>
      <c r="G1008" s="64"/>
      <c r="H1008" s="64"/>
      <c r="I1008" s="662"/>
    </row>
    <row r="1009" spans="1:9" ht="15.75" x14ac:dyDescent="0.25">
      <c r="A1009" s="973">
        <v>221</v>
      </c>
      <c r="B1009" s="181" t="s">
        <v>2853</v>
      </c>
      <c r="C1009" s="181" t="s">
        <v>4822</v>
      </c>
      <c r="D1009" s="116" t="s">
        <v>59</v>
      </c>
      <c r="E1009" s="116" t="s">
        <v>51</v>
      </c>
      <c r="F1009" s="82">
        <v>20</v>
      </c>
      <c r="G1009" s="64"/>
      <c r="H1009" s="64"/>
      <c r="I1009" s="662"/>
    </row>
    <row r="1010" spans="1:9" ht="15.75" x14ac:dyDescent="0.25">
      <c r="A1010" s="15" t="s">
        <v>778</v>
      </c>
      <c r="B1010" s="16" t="s">
        <v>787</v>
      </c>
      <c r="C1010" s="16"/>
      <c r="D1010" s="15"/>
      <c r="E1010" s="15"/>
      <c r="F1010" s="84"/>
      <c r="G1010" s="64"/>
      <c r="H1010" s="64"/>
      <c r="I1010" s="662"/>
    </row>
    <row r="1011" spans="1:9" ht="15.75" x14ac:dyDescent="0.25">
      <c r="A1011" s="116">
        <v>222</v>
      </c>
      <c r="B1011" s="181" t="s">
        <v>2854</v>
      </c>
      <c r="C1011" s="181" t="s">
        <v>4823</v>
      </c>
      <c r="D1011" s="116" t="s">
        <v>59</v>
      </c>
      <c r="E1011" s="116" t="s">
        <v>51</v>
      </c>
      <c r="F1011" s="82">
        <v>28.6</v>
      </c>
      <c r="G1011" s="64"/>
      <c r="H1011" s="64"/>
      <c r="I1011" s="662"/>
    </row>
    <row r="1012" spans="1:9" ht="15.75" x14ac:dyDescent="0.25">
      <c r="A1012" s="116">
        <v>223</v>
      </c>
      <c r="B1012" s="181" t="s">
        <v>2855</v>
      </c>
      <c r="C1012" s="181" t="s">
        <v>4823</v>
      </c>
      <c r="D1012" s="116" t="s">
        <v>59</v>
      </c>
      <c r="E1012" s="116" t="s">
        <v>51</v>
      </c>
      <c r="F1012" s="82">
        <v>35.799999999999997</v>
      </c>
      <c r="G1012" s="64"/>
      <c r="H1012" s="64"/>
      <c r="I1012" s="662"/>
    </row>
    <row r="1013" spans="1:9" ht="15.75" x14ac:dyDescent="0.25">
      <c r="A1013" s="973">
        <v>224</v>
      </c>
      <c r="B1013" s="181" t="s">
        <v>2607</v>
      </c>
      <c r="C1013" s="181" t="s">
        <v>4823</v>
      </c>
      <c r="D1013" s="116" t="s">
        <v>59</v>
      </c>
      <c r="E1013" s="116" t="s">
        <v>51</v>
      </c>
      <c r="F1013" s="82">
        <v>4.9000000000000004</v>
      </c>
      <c r="G1013" s="64"/>
      <c r="H1013" s="64"/>
      <c r="I1013" s="662"/>
    </row>
    <row r="1014" spans="1:9" ht="15.75" x14ac:dyDescent="0.25">
      <c r="A1014" s="973">
        <v>225</v>
      </c>
      <c r="B1014" s="181" t="s">
        <v>2856</v>
      </c>
      <c r="C1014" s="181" t="s">
        <v>4824</v>
      </c>
      <c r="D1014" s="116" t="s">
        <v>59</v>
      </c>
      <c r="E1014" s="116" t="s">
        <v>51</v>
      </c>
      <c r="F1014" s="82">
        <v>43.4</v>
      </c>
      <c r="G1014" s="64"/>
      <c r="H1014" s="64"/>
      <c r="I1014" s="662"/>
    </row>
    <row r="1015" spans="1:9" ht="15.75" x14ac:dyDescent="0.25">
      <c r="A1015" s="973">
        <v>226</v>
      </c>
      <c r="B1015" s="181" t="s">
        <v>2857</v>
      </c>
      <c r="C1015" s="181" t="s">
        <v>4824</v>
      </c>
      <c r="D1015" s="116" t="s">
        <v>59</v>
      </c>
      <c r="E1015" s="116" t="s">
        <v>51</v>
      </c>
      <c r="F1015" s="82">
        <v>6.1</v>
      </c>
      <c r="G1015" s="64"/>
      <c r="H1015" s="64"/>
      <c r="I1015" s="662"/>
    </row>
    <row r="1016" spans="1:9" ht="15.75" x14ac:dyDescent="0.25">
      <c r="A1016" s="973">
        <v>227</v>
      </c>
      <c r="B1016" s="181" t="s">
        <v>2858</v>
      </c>
      <c r="C1016" s="181" t="s">
        <v>4824</v>
      </c>
      <c r="D1016" s="116" t="s">
        <v>59</v>
      </c>
      <c r="E1016" s="116" t="s">
        <v>51</v>
      </c>
      <c r="F1016" s="82">
        <v>11.2</v>
      </c>
      <c r="G1016" s="64"/>
      <c r="H1016" s="64"/>
      <c r="I1016" s="662"/>
    </row>
    <row r="1017" spans="1:9" ht="15.75" x14ac:dyDescent="0.25">
      <c r="A1017" s="973">
        <v>228</v>
      </c>
      <c r="B1017" s="181" t="s">
        <v>2859</v>
      </c>
      <c r="C1017" s="181" t="s">
        <v>4824</v>
      </c>
      <c r="D1017" s="116" t="s">
        <v>59</v>
      </c>
      <c r="E1017" s="116" t="s">
        <v>51</v>
      </c>
      <c r="F1017" s="82">
        <v>7.5</v>
      </c>
      <c r="G1017" s="64"/>
      <c r="H1017" s="64"/>
      <c r="I1017" s="662"/>
    </row>
    <row r="1018" spans="1:9" ht="15.75" x14ac:dyDescent="0.25">
      <c r="A1018" s="973">
        <v>229</v>
      </c>
      <c r="B1018" s="181" t="s">
        <v>2860</v>
      </c>
      <c r="C1018" s="181" t="s">
        <v>315</v>
      </c>
      <c r="D1018" s="116" t="s">
        <v>59</v>
      </c>
      <c r="E1018" s="116" t="s">
        <v>51</v>
      </c>
      <c r="F1018" s="82">
        <v>21.3</v>
      </c>
      <c r="G1018" s="64"/>
      <c r="H1018" s="64"/>
      <c r="I1018" s="662"/>
    </row>
    <row r="1019" spans="1:9" ht="15.75" x14ac:dyDescent="0.25">
      <c r="A1019" s="973">
        <v>230</v>
      </c>
      <c r="B1019" s="181" t="s">
        <v>2607</v>
      </c>
      <c r="C1019" s="181" t="s">
        <v>315</v>
      </c>
      <c r="D1019" s="116" t="s">
        <v>59</v>
      </c>
      <c r="E1019" s="116" t="s">
        <v>51</v>
      </c>
      <c r="F1019" s="82">
        <v>23</v>
      </c>
      <c r="G1019" s="64"/>
      <c r="H1019" s="64"/>
      <c r="I1019" s="662"/>
    </row>
    <row r="1020" spans="1:9" ht="15.75" x14ac:dyDescent="0.25">
      <c r="A1020" s="973">
        <v>231</v>
      </c>
      <c r="B1020" s="181" t="s">
        <v>2861</v>
      </c>
      <c r="C1020" s="181" t="s">
        <v>315</v>
      </c>
      <c r="D1020" s="116" t="s">
        <v>59</v>
      </c>
      <c r="E1020" s="116" t="s">
        <v>51</v>
      </c>
      <c r="F1020" s="82">
        <v>27.6</v>
      </c>
      <c r="G1020" s="64"/>
      <c r="H1020" s="64"/>
      <c r="I1020" s="662"/>
    </row>
    <row r="1021" spans="1:9" ht="15.75" x14ac:dyDescent="0.25">
      <c r="A1021" s="973">
        <v>232</v>
      </c>
      <c r="B1021" s="181" t="s">
        <v>2856</v>
      </c>
      <c r="C1021" s="181" t="s">
        <v>4825</v>
      </c>
      <c r="D1021" s="116" t="s">
        <v>59</v>
      </c>
      <c r="E1021" s="116" t="s">
        <v>51</v>
      </c>
      <c r="F1021" s="82">
        <v>11.7</v>
      </c>
      <c r="G1021" s="64"/>
      <c r="H1021" s="64"/>
      <c r="I1021" s="662"/>
    </row>
    <row r="1022" spans="1:9" ht="15.75" x14ac:dyDescent="0.25">
      <c r="A1022" s="973">
        <v>233</v>
      </c>
      <c r="B1022" s="181" t="s">
        <v>2862</v>
      </c>
      <c r="C1022" s="181" t="s">
        <v>4825</v>
      </c>
      <c r="D1022" s="116" t="s">
        <v>59</v>
      </c>
      <c r="E1022" s="116" t="s">
        <v>51</v>
      </c>
      <c r="F1022" s="82">
        <v>1.8</v>
      </c>
      <c r="G1022" s="64"/>
      <c r="H1022" s="64"/>
      <c r="I1022" s="662"/>
    </row>
    <row r="1023" spans="1:9" ht="15.75" x14ac:dyDescent="0.25">
      <c r="A1023" s="973">
        <v>234</v>
      </c>
      <c r="B1023" s="181" t="s">
        <v>2863</v>
      </c>
      <c r="C1023" s="181" t="s">
        <v>4825</v>
      </c>
      <c r="D1023" s="116" t="s">
        <v>59</v>
      </c>
      <c r="E1023" s="116" t="s">
        <v>51</v>
      </c>
      <c r="F1023" s="82">
        <v>21.2</v>
      </c>
      <c r="G1023" s="64"/>
      <c r="H1023" s="64"/>
      <c r="I1023" s="662"/>
    </row>
    <row r="1024" spans="1:9" ht="15.75" x14ac:dyDescent="0.25">
      <c r="A1024" s="15" t="s">
        <v>780</v>
      </c>
      <c r="B1024" s="16" t="s">
        <v>148</v>
      </c>
      <c r="C1024" s="16"/>
      <c r="D1024" s="15"/>
      <c r="E1024" s="15"/>
      <c r="F1024" s="84"/>
      <c r="G1024" s="64"/>
      <c r="H1024" s="64"/>
      <c r="I1024" s="662"/>
    </row>
    <row r="1025" spans="1:9" ht="15.75" x14ac:dyDescent="0.25">
      <c r="A1025" s="116">
        <v>235</v>
      </c>
      <c r="B1025" s="181" t="s">
        <v>2864</v>
      </c>
      <c r="C1025" s="181" t="s">
        <v>4826</v>
      </c>
      <c r="D1025" s="116" t="s">
        <v>59</v>
      </c>
      <c r="E1025" s="116" t="s">
        <v>51</v>
      </c>
      <c r="F1025" s="82">
        <v>5</v>
      </c>
      <c r="G1025" s="64"/>
      <c r="H1025" s="64"/>
      <c r="I1025" s="662"/>
    </row>
    <row r="1026" spans="1:9" ht="15.75" x14ac:dyDescent="0.25">
      <c r="A1026" s="116">
        <v>236</v>
      </c>
      <c r="B1026" s="181" t="s">
        <v>2865</v>
      </c>
      <c r="C1026" s="181" t="s">
        <v>4826</v>
      </c>
      <c r="D1026" s="116" t="s">
        <v>59</v>
      </c>
      <c r="E1026" s="116" t="s">
        <v>51</v>
      </c>
      <c r="F1026" s="82">
        <v>18</v>
      </c>
      <c r="G1026" s="64"/>
      <c r="H1026" s="64"/>
      <c r="I1026" s="662"/>
    </row>
    <row r="1027" spans="1:9" ht="15.75" x14ac:dyDescent="0.25">
      <c r="A1027" s="973">
        <v>237</v>
      </c>
      <c r="B1027" s="181" t="s">
        <v>2867</v>
      </c>
      <c r="C1027" s="181" t="s">
        <v>4827</v>
      </c>
      <c r="D1027" s="116" t="s">
        <v>59</v>
      </c>
      <c r="E1027" s="116" t="s">
        <v>51</v>
      </c>
      <c r="F1027" s="82">
        <v>20</v>
      </c>
      <c r="G1027" s="64"/>
      <c r="H1027" s="64"/>
      <c r="I1027" s="662"/>
    </row>
    <row r="1028" spans="1:9" ht="15.75" x14ac:dyDescent="0.25">
      <c r="A1028" s="973">
        <v>238</v>
      </c>
      <c r="B1028" s="181" t="s">
        <v>2866</v>
      </c>
      <c r="C1028" s="181" t="s">
        <v>4827</v>
      </c>
      <c r="D1028" s="116" t="s">
        <v>59</v>
      </c>
      <c r="E1028" s="116" t="s">
        <v>51</v>
      </c>
      <c r="F1028" s="82">
        <v>8.3000000000000007</v>
      </c>
      <c r="G1028" s="64"/>
      <c r="H1028" s="64"/>
      <c r="I1028" s="662"/>
    </row>
    <row r="1029" spans="1:9" ht="15.75" x14ac:dyDescent="0.25">
      <c r="A1029" s="973">
        <v>239</v>
      </c>
      <c r="B1029" s="181" t="s">
        <v>2868</v>
      </c>
      <c r="C1029" s="181" t="s">
        <v>4827</v>
      </c>
      <c r="D1029" s="116" t="s">
        <v>59</v>
      </c>
      <c r="E1029" s="116" t="s">
        <v>51</v>
      </c>
      <c r="F1029" s="82">
        <v>6.8</v>
      </c>
      <c r="G1029" s="64"/>
      <c r="H1029" s="64"/>
      <c r="I1029" s="662"/>
    </row>
    <row r="1030" spans="1:9" ht="15.75" x14ac:dyDescent="0.25">
      <c r="A1030" s="973">
        <v>240</v>
      </c>
      <c r="B1030" s="181" t="s">
        <v>2870</v>
      </c>
      <c r="C1030" s="181" t="s">
        <v>4827</v>
      </c>
      <c r="D1030" s="116" t="s">
        <v>59</v>
      </c>
      <c r="E1030" s="116" t="s">
        <v>51</v>
      </c>
      <c r="F1030" s="82">
        <v>4.3</v>
      </c>
      <c r="G1030" s="64"/>
      <c r="H1030" s="64"/>
      <c r="I1030" s="662"/>
    </row>
    <row r="1031" spans="1:9" ht="15.75" x14ac:dyDescent="0.25">
      <c r="A1031" s="973">
        <v>241</v>
      </c>
      <c r="B1031" s="181" t="s">
        <v>2869</v>
      </c>
      <c r="C1031" s="181" t="s">
        <v>4827</v>
      </c>
      <c r="D1031" s="116" t="s">
        <v>59</v>
      </c>
      <c r="E1031" s="116" t="s">
        <v>51</v>
      </c>
      <c r="F1031" s="82">
        <v>6.7</v>
      </c>
      <c r="G1031" s="64"/>
      <c r="H1031" s="64"/>
      <c r="I1031" s="662"/>
    </row>
    <row r="1032" spans="1:9" ht="15.75" x14ac:dyDescent="0.25">
      <c r="A1032" s="973">
        <v>242</v>
      </c>
      <c r="B1032" s="181" t="s">
        <v>2682</v>
      </c>
      <c r="C1032" s="181" t="s">
        <v>4828</v>
      </c>
      <c r="D1032" s="116" t="s">
        <v>59</v>
      </c>
      <c r="E1032" s="116" t="s">
        <v>51</v>
      </c>
      <c r="F1032" s="82">
        <v>7</v>
      </c>
      <c r="G1032" s="64"/>
      <c r="H1032" s="64"/>
      <c r="I1032" s="662"/>
    </row>
    <row r="1033" spans="1:9" s="264" customFormat="1" ht="15.75" x14ac:dyDescent="0.25">
      <c r="A1033" s="973">
        <v>243</v>
      </c>
      <c r="B1033" s="181" t="s">
        <v>2871</v>
      </c>
      <c r="C1033" s="181" t="s">
        <v>4828</v>
      </c>
      <c r="D1033" s="116" t="s">
        <v>59</v>
      </c>
      <c r="E1033" s="116" t="s">
        <v>51</v>
      </c>
      <c r="F1033" s="82">
        <v>18.600000000000001</v>
      </c>
      <c r="G1033" s="64"/>
      <c r="H1033" s="64"/>
      <c r="I1033" s="662"/>
    </row>
    <row r="1034" spans="1:9" ht="15.75" x14ac:dyDescent="0.25">
      <c r="A1034" s="973">
        <v>244</v>
      </c>
      <c r="B1034" s="181" t="s">
        <v>2869</v>
      </c>
      <c r="C1034" s="658" t="s">
        <v>4828</v>
      </c>
      <c r="D1034" s="116" t="s">
        <v>59</v>
      </c>
      <c r="E1034" s="116" t="s">
        <v>51</v>
      </c>
      <c r="F1034" s="82">
        <v>18</v>
      </c>
      <c r="G1034" s="64"/>
      <c r="H1034" s="64"/>
      <c r="I1034" s="662"/>
    </row>
    <row r="1035" spans="1:9" ht="15.75" x14ac:dyDescent="0.25">
      <c r="A1035" s="973">
        <v>245</v>
      </c>
      <c r="B1035" s="658" t="s">
        <v>2872</v>
      </c>
      <c r="C1035" s="658" t="s">
        <v>4829</v>
      </c>
      <c r="D1035" s="657" t="s">
        <v>59</v>
      </c>
      <c r="E1035" s="657" t="s">
        <v>51</v>
      </c>
      <c r="F1035" s="87">
        <v>30</v>
      </c>
      <c r="G1035" s="135"/>
      <c r="H1035" s="135"/>
      <c r="I1035" s="663"/>
    </row>
    <row r="1036" spans="1:9" ht="15.75" x14ac:dyDescent="0.25">
      <c r="A1036" s="973">
        <v>246</v>
      </c>
      <c r="B1036" s="181" t="s">
        <v>2873</v>
      </c>
      <c r="C1036" s="181" t="s">
        <v>4829</v>
      </c>
      <c r="D1036" s="116" t="s">
        <v>59</v>
      </c>
      <c r="E1036" s="116" t="s">
        <v>51</v>
      </c>
      <c r="F1036" s="82">
        <v>20</v>
      </c>
      <c r="G1036" s="64"/>
      <c r="H1036" s="64"/>
      <c r="I1036" s="662"/>
    </row>
    <row r="1037" spans="1:9" ht="15.75" x14ac:dyDescent="0.25">
      <c r="A1037" s="973">
        <v>247</v>
      </c>
      <c r="B1037" s="181" t="s">
        <v>2874</v>
      </c>
      <c r="C1037" s="181" t="s">
        <v>4829</v>
      </c>
      <c r="D1037" s="116" t="s">
        <v>59</v>
      </c>
      <c r="E1037" s="116" t="s">
        <v>51</v>
      </c>
      <c r="F1037" s="82">
        <v>10</v>
      </c>
      <c r="G1037" s="64"/>
      <c r="H1037" s="64"/>
      <c r="I1037" s="662"/>
    </row>
    <row r="1038" spans="1:9" ht="15.75" x14ac:dyDescent="0.25">
      <c r="A1038" s="973">
        <v>248</v>
      </c>
      <c r="B1038" s="181" t="s">
        <v>2875</v>
      </c>
      <c r="C1038" s="181" t="s">
        <v>4829</v>
      </c>
      <c r="D1038" s="116" t="s">
        <v>59</v>
      </c>
      <c r="E1038" s="116" t="s">
        <v>51</v>
      </c>
      <c r="F1038" s="82">
        <v>5</v>
      </c>
      <c r="G1038" s="64"/>
      <c r="H1038" s="64"/>
      <c r="I1038" s="662"/>
    </row>
    <row r="1039" spans="1:9" ht="15.75" x14ac:dyDescent="0.25">
      <c r="A1039" s="973">
        <v>249</v>
      </c>
      <c r="B1039" s="181" t="s">
        <v>2627</v>
      </c>
      <c r="C1039" s="181" t="s">
        <v>4829</v>
      </c>
      <c r="D1039" s="116" t="s">
        <v>59</v>
      </c>
      <c r="E1039" s="116" t="s">
        <v>51</v>
      </c>
      <c r="F1039" s="82">
        <v>6</v>
      </c>
      <c r="G1039" s="64"/>
      <c r="H1039" s="64"/>
      <c r="I1039" s="662"/>
    </row>
    <row r="1040" spans="1:9" ht="15.75" x14ac:dyDescent="0.25">
      <c r="A1040" s="973">
        <v>250</v>
      </c>
      <c r="B1040" s="181" t="s">
        <v>2876</v>
      </c>
      <c r="C1040" s="181" t="s">
        <v>4829</v>
      </c>
      <c r="D1040" s="116" t="s">
        <v>59</v>
      </c>
      <c r="E1040" s="116" t="s">
        <v>51</v>
      </c>
      <c r="F1040" s="82">
        <v>6</v>
      </c>
      <c r="G1040" s="64"/>
      <c r="H1040" s="64"/>
      <c r="I1040" s="662"/>
    </row>
    <row r="1041" spans="1:9" ht="15.75" x14ac:dyDescent="0.25">
      <c r="A1041" s="973">
        <v>251</v>
      </c>
      <c r="B1041" s="181" t="s">
        <v>2877</v>
      </c>
      <c r="C1041" s="181" t="s">
        <v>4829</v>
      </c>
      <c r="D1041" s="116" t="s">
        <v>59</v>
      </c>
      <c r="E1041" s="116" t="s">
        <v>51</v>
      </c>
      <c r="F1041" s="82">
        <v>4</v>
      </c>
      <c r="G1041" s="64"/>
      <c r="H1041" s="64"/>
      <c r="I1041" s="662"/>
    </row>
    <row r="1042" spans="1:9" ht="15.75" x14ac:dyDescent="0.25">
      <c r="A1042" s="185"/>
      <c r="B1042" s="16" t="s">
        <v>282</v>
      </c>
      <c r="C1042" s="16"/>
      <c r="D1042" s="15"/>
      <c r="E1042" s="15"/>
      <c r="F1042" s="84"/>
      <c r="G1042" s="64"/>
      <c r="H1042" s="64"/>
      <c r="I1042" s="662"/>
    </row>
    <row r="1043" spans="1:9" ht="15.75" x14ac:dyDescent="0.25">
      <c r="A1043" s="185">
        <v>252</v>
      </c>
      <c r="B1043" s="181" t="s">
        <v>2878</v>
      </c>
      <c r="C1043" s="181" t="s">
        <v>4826</v>
      </c>
      <c r="D1043" s="116" t="s">
        <v>852</v>
      </c>
      <c r="E1043" s="116" t="s">
        <v>51</v>
      </c>
      <c r="F1043" s="82">
        <v>19</v>
      </c>
      <c r="G1043" s="64"/>
      <c r="H1043" s="64"/>
      <c r="I1043" s="662"/>
    </row>
    <row r="1044" spans="1:9" ht="15.75" x14ac:dyDescent="0.25">
      <c r="A1044" s="185">
        <v>253</v>
      </c>
      <c r="B1044" s="181" t="s">
        <v>2879</v>
      </c>
      <c r="C1044" s="181" t="s">
        <v>4826</v>
      </c>
      <c r="D1044" s="116" t="s">
        <v>852</v>
      </c>
      <c r="E1044" s="116" t="s">
        <v>51</v>
      </c>
      <c r="F1044" s="82">
        <v>6</v>
      </c>
      <c r="G1044" s="64"/>
      <c r="H1044" s="64"/>
      <c r="I1044" s="662"/>
    </row>
    <row r="1045" spans="1:9" ht="15.75" x14ac:dyDescent="0.25">
      <c r="A1045" s="973">
        <v>254</v>
      </c>
      <c r="B1045" s="181" t="s">
        <v>2327</v>
      </c>
      <c r="C1045" s="181" t="s">
        <v>4826</v>
      </c>
      <c r="D1045" s="116" t="s">
        <v>852</v>
      </c>
      <c r="E1045" s="116" t="s">
        <v>51</v>
      </c>
      <c r="F1045" s="82">
        <v>20.399999999999999</v>
      </c>
      <c r="G1045" s="64"/>
      <c r="H1045" s="64"/>
      <c r="I1045" s="662"/>
    </row>
    <row r="1046" spans="1:9" ht="15.75" x14ac:dyDescent="0.25">
      <c r="A1046" s="15" t="s">
        <v>781</v>
      </c>
      <c r="B1046" s="16" t="s">
        <v>159</v>
      </c>
      <c r="C1046" s="16"/>
      <c r="D1046" s="15"/>
      <c r="E1046" s="15"/>
      <c r="F1046" s="84"/>
      <c r="G1046" s="64"/>
      <c r="H1046" s="64"/>
      <c r="I1046" s="662"/>
    </row>
    <row r="1047" spans="1:9" ht="15.75" x14ac:dyDescent="0.25">
      <c r="A1047" s="116">
        <v>255</v>
      </c>
      <c r="B1047" s="181" t="s">
        <v>2880</v>
      </c>
      <c r="C1047" s="181" t="s">
        <v>4971</v>
      </c>
      <c r="D1047" s="116" t="s">
        <v>59</v>
      </c>
      <c r="E1047" s="116" t="s">
        <v>7</v>
      </c>
      <c r="F1047" s="82">
        <v>12.7</v>
      </c>
      <c r="G1047" s="64"/>
      <c r="H1047" s="64"/>
      <c r="I1047" s="662"/>
    </row>
    <row r="1048" spans="1:9" ht="15.75" x14ac:dyDescent="0.25">
      <c r="A1048" s="116">
        <v>256</v>
      </c>
      <c r="B1048" s="181" t="s">
        <v>2881</v>
      </c>
      <c r="C1048" s="181" t="s">
        <v>4832</v>
      </c>
      <c r="D1048" s="116" t="s">
        <v>59</v>
      </c>
      <c r="E1048" s="116" t="s">
        <v>7</v>
      </c>
      <c r="F1048" s="82">
        <v>20</v>
      </c>
      <c r="G1048" s="64"/>
      <c r="H1048" s="64"/>
      <c r="I1048" s="662"/>
    </row>
    <row r="1049" spans="1:9" s="264" customFormat="1" ht="15.75" x14ac:dyDescent="0.25">
      <c r="A1049" s="973">
        <v>257</v>
      </c>
      <c r="B1049" s="181" t="s">
        <v>2881</v>
      </c>
      <c r="C1049" s="181" t="s">
        <v>4972</v>
      </c>
      <c r="D1049" s="116" t="s">
        <v>59</v>
      </c>
      <c r="E1049" s="116" t="s">
        <v>7</v>
      </c>
      <c r="F1049" s="82">
        <v>16.5</v>
      </c>
      <c r="G1049" s="64"/>
      <c r="H1049" s="64"/>
      <c r="I1049" s="662"/>
    </row>
    <row r="1050" spans="1:9" ht="15.75" x14ac:dyDescent="0.25">
      <c r="A1050" s="973">
        <v>258</v>
      </c>
      <c r="B1050" s="181" t="s">
        <v>2882</v>
      </c>
      <c r="C1050" s="181" t="s">
        <v>4972</v>
      </c>
      <c r="D1050" s="116" t="s">
        <v>59</v>
      </c>
      <c r="E1050" s="116" t="s">
        <v>7</v>
      </c>
      <c r="F1050" s="82">
        <v>17.5</v>
      </c>
      <c r="G1050" s="64"/>
      <c r="H1050" s="64"/>
      <c r="I1050" s="662"/>
    </row>
    <row r="1051" spans="1:9" ht="15.75" x14ac:dyDescent="0.25">
      <c r="A1051" s="973">
        <v>259</v>
      </c>
      <c r="B1051" s="658" t="s">
        <v>2663</v>
      </c>
      <c r="C1051" s="658" t="s">
        <v>4973</v>
      </c>
      <c r="D1051" s="657" t="s">
        <v>59</v>
      </c>
      <c r="E1051" s="657" t="s">
        <v>51</v>
      </c>
      <c r="F1051" s="87">
        <v>20</v>
      </c>
      <c r="G1051" s="135"/>
      <c r="H1051" s="135"/>
      <c r="I1051" s="663"/>
    </row>
    <row r="1052" spans="1:9" ht="15.75" x14ac:dyDescent="0.25">
      <c r="A1052" s="973">
        <v>260</v>
      </c>
      <c r="B1052" s="181" t="s">
        <v>2882</v>
      </c>
      <c r="C1052" s="181" t="s">
        <v>4970</v>
      </c>
      <c r="D1052" s="116" t="s">
        <v>59</v>
      </c>
      <c r="E1052" s="116" t="s">
        <v>7</v>
      </c>
      <c r="F1052" s="82">
        <v>22.4</v>
      </c>
      <c r="G1052" s="64"/>
      <c r="H1052" s="64"/>
      <c r="I1052" s="662"/>
    </row>
    <row r="1053" spans="1:9" ht="15.75" x14ac:dyDescent="0.25">
      <c r="A1053" s="973">
        <v>261</v>
      </c>
      <c r="B1053" s="181" t="s">
        <v>2883</v>
      </c>
      <c r="C1053" s="181" t="s">
        <v>5374</v>
      </c>
      <c r="D1053" s="116" t="s">
        <v>59</v>
      </c>
      <c r="E1053" s="116" t="s">
        <v>51</v>
      </c>
      <c r="F1053" s="82">
        <v>18.899999999999999</v>
      </c>
      <c r="G1053" s="64"/>
      <c r="H1053" s="64"/>
      <c r="I1053" s="662"/>
    </row>
    <row r="1054" spans="1:9" ht="15.75" x14ac:dyDescent="0.25">
      <c r="A1054" s="973">
        <v>262</v>
      </c>
      <c r="B1054" s="181" t="s">
        <v>2862</v>
      </c>
      <c r="C1054" s="181" t="s">
        <v>5374</v>
      </c>
      <c r="D1054" s="116" t="s">
        <v>59</v>
      </c>
      <c r="E1054" s="116" t="s">
        <v>51</v>
      </c>
      <c r="F1054" s="82">
        <v>5</v>
      </c>
      <c r="G1054" s="64"/>
      <c r="H1054" s="64"/>
      <c r="I1054" s="662"/>
    </row>
    <row r="1055" spans="1:9" ht="15.75" x14ac:dyDescent="0.25">
      <c r="A1055" s="973">
        <v>263</v>
      </c>
      <c r="B1055" s="181" t="s">
        <v>2884</v>
      </c>
      <c r="C1055" s="181" t="s">
        <v>4830</v>
      </c>
      <c r="D1055" s="116" t="s">
        <v>59</v>
      </c>
      <c r="E1055" s="116" t="s">
        <v>7</v>
      </c>
      <c r="F1055" s="82">
        <v>29.5</v>
      </c>
      <c r="G1055" s="64"/>
      <c r="H1055" s="64"/>
      <c r="I1055" s="662"/>
    </row>
    <row r="1056" spans="1:9" ht="15.75" x14ac:dyDescent="0.25">
      <c r="A1056" s="973">
        <v>264</v>
      </c>
      <c r="B1056" s="181" t="s">
        <v>2885</v>
      </c>
      <c r="C1056" s="181" t="s">
        <v>4830</v>
      </c>
      <c r="D1056" s="116" t="s">
        <v>59</v>
      </c>
      <c r="E1056" s="116" t="s">
        <v>51</v>
      </c>
      <c r="F1056" s="82">
        <v>7</v>
      </c>
      <c r="G1056" s="64"/>
      <c r="H1056" s="64"/>
      <c r="I1056" s="662"/>
    </row>
    <row r="1057" spans="1:9" ht="15.75" x14ac:dyDescent="0.25">
      <c r="A1057" s="973">
        <v>265</v>
      </c>
      <c r="B1057" s="181" t="s">
        <v>2886</v>
      </c>
      <c r="C1057" s="181" t="s">
        <v>4830</v>
      </c>
      <c r="D1057" s="116" t="s">
        <v>59</v>
      </c>
      <c r="E1057" s="116" t="s">
        <v>51</v>
      </c>
      <c r="F1057" s="82">
        <v>5</v>
      </c>
      <c r="G1057" s="64"/>
      <c r="H1057" s="64"/>
      <c r="I1057" s="662"/>
    </row>
    <row r="1058" spans="1:9" ht="15.75" x14ac:dyDescent="0.25">
      <c r="A1058" s="15"/>
      <c r="B1058" s="16" t="s">
        <v>282</v>
      </c>
      <c r="C1058" s="16"/>
      <c r="D1058" s="15"/>
      <c r="E1058" s="15"/>
      <c r="F1058" s="84"/>
      <c r="G1058" s="64"/>
      <c r="H1058" s="64"/>
      <c r="I1058" s="662"/>
    </row>
    <row r="1059" spans="1:9" ht="15.75" x14ac:dyDescent="0.25">
      <c r="A1059" s="116">
        <v>266</v>
      </c>
      <c r="B1059" s="181" t="s">
        <v>2887</v>
      </c>
      <c r="C1059" s="181" t="s">
        <v>4832</v>
      </c>
      <c r="D1059" s="116" t="s">
        <v>852</v>
      </c>
      <c r="E1059" s="116" t="s">
        <v>51</v>
      </c>
      <c r="F1059" s="82">
        <v>11</v>
      </c>
      <c r="G1059" s="64"/>
      <c r="H1059" s="64"/>
      <c r="I1059" s="662"/>
    </row>
    <row r="1060" spans="1:9" ht="15.75" x14ac:dyDescent="0.25">
      <c r="A1060" s="116">
        <v>267</v>
      </c>
      <c r="B1060" s="181" t="s">
        <v>2888</v>
      </c>
      <c r="C1060" s="181" t="s">
        <v>4973</v>
      </c>
      <c r="D1060" s="116" t="s">
        <v>852</v>
      </c>
      <c r="E1060" s="116" t="s">
        <v>51</v>
      </c>
      <c r="F1060" s="82">
        <v>10</v>
      </c>
      <c r="G1060" s="64"/>
      <c r="H1060" s="64"/>
      <c r="I1060" s="662"/>
    </row>
    <row r="1061" spans="1:9" ht="15.75" x14ac:dyDescent="0.25">
      <c r="A1061" s="973">
        <v>268</v>
      </c>
      <c r="B1061" s="181" t="s">
        <v>2889</v>
      </c>
      <c r="C1061" s="181" t="s">
        <v>4973</v>
      </c>
      <c r="D1061" s="116" t="s">
        <v>852</v>
      </c>
      <c r="E1061" s="116" t="s">
        <v>51</v>
      </c>
      <c r="F1061" s="82">
        <v>22.8</v>
      </c>
      <c r="G1061" s="64"/>
      <c r="H1061" s="64"/>
      <c r="I1061" s="662"/>
    </row>
    <row r="1062" spans="1:9" ht="15.75" x14ac:dyDescent="0.25">
      <c r="A1062" s="973">
        <v>269</v>
      </c>
      <c r="B1062" s="181" t="s">
        <v>2890</v>
      </c>
      <c r="C1062" s="181" t="s">
        <v>5374</v>
      </c>
      <c r="D1062" s="116" t="s">
        <v>852</v>
      </c>
      <c r="E1062" s="116" t="s">
        <v>51</v>
      </c>
      <c r="F1062" s="82">
        <v>5</v>
      </c>
      <c r="G1062" s="64"/>
      <c r="H1062" s="64"/>
      <c r="I1062" s="662"/>
    </row>
    <row r="1063" spans="1:9" ht="15.75" x14ac:dyDescent="0.25">
      <c r="A1063" s="973">
        <v>270</v>
      </c>
      <c r="B1063" s="181" t="s">
        <v>2861</v>
      </c>
      <c r="C1063" s="181" t="s">
        <v>4830</v>
      </c>
      <c r="D1063" s="116" t="s">
        <v>852</v>
      </c>
      <c r="E1063" s="116" t="s">
        <v>51</v>
      </c>
      <c r="F1063" s="82">
        <v>28.7</v>
      </c>
      <c r="G1063" s="64"/>
      <c r="H1063" s="64"/>
      <c r="I1063" s="662"/>
    </row>
    <row r="1064" spans="1:9" ht="15.75" x14ac:dyDescent="0.25">
      <c r="A1064" s="973">
        <v>271</v>
      </c>
      <c r="B1064" s="181" t="s">
        <v>2891</v>
      </c>
      <c r="C1064" s="181" t="s">
        <v>4830</v>
      </c>
      <c r="D1064" s="116" t="s">
        <v>852</v>
      </c>
      <c r="E1064" s="116" t="s">
        <v>51</v>
      </c>
      <c r="F1064" s="82">
        <v>7.5</v>
      </c>
      <c r="G1064" s="64"/>
      <c r="H1064" s="64"/>
      <c r="I1064" s="662"/>
    </row>
    <row r="1065" spans="1:9" ht="15.75" x14ac:dyDescent="0.25">
      <c r="A1065" s="15" t="s">
        <v>782</v>
      </c>
      <c r="B1065" s="16" t="s">
        <v>788</v>
      </c>
      <c r="C1065" s="16"/>
      <c r="D1065" s="15"/>
      <c r="E1065" s="15"/>
      <c r="F1065" s="84"/>
      <c r="G1065" s="64"/>
      <c r="H1065" s="64"/>
      <c r="I1065" s="662"/>
    </row>
    <row r="1066" spans="1:9" ht="15.75" x14ac:dyDescent="0.25">
      <c r="A1066" s="116">
        <v>272</v>
      </c>
      <c r="B1066" s="57" t="s">
        <v>5256</v>
      </c>
      <c r="C1066" s="57" t="s">
        <v>4710</v>
      </c>
      <c r="D1066" s="57"/>
      <c r="E1066" s="56" t="s">
        <v>7</v>
      </c>
      <c r="F1066" s="68" t="s">
        <v>155</v>
      </c>
      <c r="G1066" s="111"/>
      <c r="H1066" s="111"/>
      <c r="I1066" s="112"/>
    </row>
    <row r="1067" spans="1:9" ht="15.75" x14ac:dyDescent="0.25">
      <c r="A1067" s="116">
        <v>273</v>
      </c>
      <c r="B1067" s="57" t="s">
        <v>5257</v>
      </c>
      <c r="C1067" s="57" t="s">
        <v>4710</v>
      </c>
      <c r="D1067" s="57"/>
      <c r="E1067" s="56" t="s">
        <v>7</v>
      </c>
      <c r="F1067" s="68">
        <v>14</v>
      </c>
      <c r="G1067" s="111"/>
      <c r="H1067" s="111"/>
      <c r="I1067" s="112"/>
    </row>
    <row r="1068" spans="1:9" ht="15.75" x14ac:dyDescent="0.25">
      <c r="A1068" s="973">
        <v>274</v>
      </c>
      <c r="B1068" s="57" t="s">
        <v>5258</v>
      </c>
      <c r="C1068" s="57" t="s">
        <v>4710</v>
      </c>
      <c r="D1068" s="57"/>
      <c r="E1068" s="56" t="s">
        <v>7</v>
      </c>
      <c r="F1068" s="68" t="s">
        <v>156</v>
      </c>
      <c r="G1068" s="111"/>
      <c r="H1068" s="111"/>
      <c r="I1068" s="112"/>
    </row>
    <row r="1069" spans="1:9" ht="15.75" x14ac:dyDescent="0.25">
      <c r="A1069" s="973">
        <v>275</v>
      </c>
      <c r="B1069" s="57" t="s">
        <v>5259</v>
      </c>
      <c r="C1069" s="57" t="s">
        <v>4710</v>
      </c>
      <c r="D1069" s="57"/>
      <c r="E1069" s="56" t="s">
        <v>7</v>
      </c>
      <c r="F1069" s="68" t="s">
        <v>157</v>
      </c>
      <c r="G1069" s="111"/>
      <c r="H1069" s="111"/>
      <c r="I1069" s="112"/>
    </row>
    <row r="1070" spans="1:9" ht="15.75" x14ac:dyDescent="0.25">
      <c r="A1070" s="973">
        <v>276</v>
      </c>
      <c r="B1070" s="57" t="s">
        <v>5260</v>
      </c>
      <c r="C1070" s="57" t="s">
        <v>4710</v>
      </c>
      <c r="D1070" s="57"/>
      <c r="E1070" s="56" t="s">
        <v>7</v>
      </c>
      <c r="F1070" s="68" t="s">
        <v>158</v>
      </c>
      <c r="G1070" s="111"/>
      <c r="H1070" s="111"/>
      <c r="I1070" s="112"/>
    </row>
    <row r="1071" spans="1:9" ht="15.75" x14ac:dyDescent="0.25">
      <c r="A1071" s="973">
        <v>277</v>
      </c>
      <c r="B1071" s="181" t="s">
        <v>2892</v>
      </c>
      <c r="C1071" s="181" t="s">
        <v>4831</v>
      </c>
      <c r="D1071" s="116" t="s">
        <v>59</v>
      </c>
      <c r="E1071" s="116" t="s">
        <v>51</v>
      </c>
      <c r="F1071" s="82">
        <v>8</v>
      </c>
      <c r="G1071" s="64"/>
      <c r="H1071" s="64"/>
      <c r="I1071" s="662"/>
    </row>
    <row r="1072" spans="1:9" ht="15.75" x14ac:dyDescent="0.25">
      <c r="A1072" s="973">
        <v>278</v>
      </c>
      <c r="B1072" s="181" t="s">
        <v>2893</v>
      </c>
      <c r="C1072" s="181" t="s">
        <v>4831</v>
      </c>
      <c r="D1072" s="116" t="s">
        <v>59</v>
      </c>
      <c r="E1072" s="116" t="s">
        <v>51</v>
      </c>
      <c r="F1072" s="82">
        <v>6.6</v>
      </c>
      <c r="G1072" s="64"/>
      <c r="H1072" s="64"/>
      <c r="I1072" s="662"/>
    </row>
    <row r="1073" spans="1:9" ht="15.75" x14ac:dyDescent="0.25">
      <c r="A1073" s="973">
        <v>279</v>
      </c>
      <c r="B1073" s="181" t="s">
        <v>2894</v>
      </c>
      <c r="C1073" s="181" t="s">
        <v>4831</v>
      </c>
      <c r="D1073" s="116" t="s">
        <v>59</v>
      </c>
      <c r="E1073" s="116" t="s">
        <v>51</v>
      </c>
      <c r="F1073" s="82">
        <v>10.5</v>
      </c>
      <c r="G1073" s="64"/>
      <c r="H1073" s="64"/>
      <c r="I1073" s="662"/>
    </row>
    <row r="1074" spans="1:9" ht="15.75" x14ac:dyDescent="0.25">
      <c r="A1074" s="973">
        <v>280</v>
      </c>
      <c r="B1074" s="181" t="s">
        <v>2895</v>
      </c>
      <c r="C1074" s="181" t="s">
        <v>4831</v>
      </c>
      <c r="D1074" s="116" t="s">
        <v>59</v>
      </c>
      <c r="E1074" s="116" t="s">
        <v>51</v>
      </c>
      <c r="F1074" s="82">
        <v>9</v>
      </c>
      <c r="G1074" s="64"/>
      <c r="H1074" s="64"/>
      <c r="I1074" s="662"/>
    </row>
    <row r="1075" spans="1:9" ht="15.75" x14ac:dyDescent="0.25">
      <c r="A1075" s="973">
        <v>281</v>
      </c>
      <c r="B1075" s="181" t="s">
        <v>2896</v>
      </c>
      <c r="C1075" s="181" t="s">
        <v>4831</v>
      </c>
      <c r="D1075" s="116" t="s">
        <v>59</v>
      </c>
      <c r="E1075" s="116" t="s">
        <v>51</v>
      </c>
      <c r="F1075" s="82">
        <v>4.5999999999999996</v>
      </c>
      <c r="G1075" s="64"/>
      <c r="H1075" s="64"/>
      <c r="I1075" s="662"/>
    </row>
    <row r="1076" spans="1:9" ht="15.75" x14ac:dyDescent="0.25">
      <c r="A1076" s="973">
        <v>282</v>
      </c>
      <c r="B1076" s="181" t="s">
        <v>2897</v>
      </c>
      <c r="C1076" s="181" t="s">
        <v>4831</v>
      </c>
      <c r="D1076" s="116" t="s">
        <v>59</v>
      </c>
      <c r="E1076" s="116" t="s">
        <v>51</v>
      </c>
      <c r="F1076" s="82">
        <v>16.400000000000002</v>
      </c>
      <c r="G1076" s="64"/>
      <c r="H1076" s="64"/>
      <c r="I1076" s="662"/>
    </row>
    <row r="1077" spans="1:9" ht="15.75" x14ac:dyDescent="0.25">
      <c r="A1077" s="973">
        <v>283</v>
      </c>
      <c r="B1077" s="181" t="s">
        <v>2898</v>
      </c>
      <c r="C1077" s="181" t="s">
        <v>4831</v>
      </c>
      <c r="D1077" s="116" t="s">
        <v>59</v>
      </c>
      <c r="E1077" s="116" t="s">
        <v>51</v>
      </c>
      <c r="F1077" s="82">
        <v>6</v>
      </c>
      <c r="G1077" s="64"/>
      <c r="H1077" s="64"/>
      <c r="I1077" s="662"/>
    </row>
    <row r="1078" spans="1:9" ht="15.75" x14ac:dyDescent="0.25">
      <c r="A1078" s="973">
        <v>284</v>
      </c>
      <c r="B1078" s="181" t="s">
        <v>2899</v>
      </c>
      <c r="C1078" s="181" t="s">
        <v>4831</v>
      </c>
      <c r="D1078" s="116" t="s">
        <v>59</v>
      </c>
      <c r="E1078" s="116" t="s">
        <v>51</v>
      </c>
      <c r="F1078" s="82">
        <v>2</v>
      </c>
      <c r="G1078" s="64"/>
      <c r="H1078" s="64"/>
      <c r="I1078" s="662"/>
    </row>
    <row r="1079" spans="1:9" ht="15.75" x14ac:dyDescent="0.25">
      <c r="A1079" s="973">
        <v>285</v>
      </c>
      <c r="B1079" s="181" t="s">
        <v>2900</v>
      </c>
      <c r="C1079" s="181" t="s">
        <v>4831</v>
      </c>
      <c r="D1079" s="116" t="s">
        <v>59</v>
      </c>
      <c r="E1079" s="116" t="s">
        <v>51</v>
      </c>
      <c r="F1079" s="82">
        <v>2.4</v>
      </c>
      <c r="G1079" s="64"/>
      <c r="H1079" s="64"/>
      <c r="I1079" s="662"/>
    </row>
    <row r="1080" spans="1:9" ht="15.75" x14ac:dyDescent="0.25">
      <c r="A1080" s="973">
        <v>286</v>
      </c>
      <c r="B1080" s="181" t="s">
        <v>2901</v>
      </c>
      <c r="C1080" s="181" t="s">
        <v>4831</v>
      </c>
      <c r="D1080" s="116" t="s">
        <v>59</v>
      </c>
      <c r="E1080" s="116" t="s">
        <v>51</v>
      </c>
      <c r="F1080" s="82">
        <v>1.7</v>
      </c>
      <c r="G1080" s="64"/>
      <c r="H1080" s="64"/>
      <c r="I1080" s="662"/>
    </row>
    <row r="1081" spans="1:9" s="264" customFormat="1" ht="15.75" x14ac:dyDescent="0.25">
      <c r="A1081" s="973">
        <v>287</v>
      </c>
      <c r="B1081" s="181" t="s">
        <v>2902</v>
      </c>
      <c r="C1081" s="181" t="s">
        <v>4831</v>
      </c>
      <c r="D1081" s="116" t="s">
        <v>59</v>
      </c>
      <c r="E1081" s="116" t="s">
        <v>51</v>
      </c>
      <c r="F1081" s="82">
        <v>6</v>
      </c>
      <c r="G1081" s="64"/>
      <c r="H1081" s="64"/>
      <c r="I1081" s="662"/>
    </row>
    <row r="1082" spans="1:9" ht="15.75" x14ac:dyDescent="0.25">
      <c r="A1082" s="973">
        <v>288</v>
      </c>
      <c r="B1082" s="181" t="s">
        <v>2903</v>
      </c>
      <c r="C1082" s="181" t="s">
        <v>4831</v>
      </c>
      <c r="D1082" s="116" t="s">
        <v>59</v>
      </c>
      <c r="E1082" s="116" t="s">
        <v>51</v>
      </c>
      <c r="F1082" s="82">
        <v>4.8</v>
      </c>
      <c r="G1082" s="64"/>
      <c r="H1082" s="64"/>
      <c r="I1082" s="662"/>
    </row>
    <row r="1083" spans="1:9" ht="15.75" x14ac:dyDescent="0.25">
      <c r="A1083" s="973">
        <v>289</v>
      </c>
      <c r="B1083" s="658" t="s">
        <v>2904</v>
      </c>
      <c r="C1083" s="658" t="s">
        <v>4831</v>
      </c>
      <c r="D1083" s="657" t="s">
        <v>59</v>
      </c>
      <c r="E1083" s="657" t="s">
        <v>51</v>
      </c>
      <c r="F1083" s="87">
        <v>5.5</v>
      </c>
      <c r="G1083" s="135"/>
      <c r="H1083" s="135"/>
      <c r="I1083" s="663"/>
    </row>
    <row r="1084" spans="1:9" ht="15.75" x14ac:dyDescent="0.25">
      <c r="A1084" s="973">
        <v>290</v>
      </c>
      <c r="B1084" s="181" t="s">
        <v>2905</v>
      </c>
      <c r="C1084" s="181" t="s">
        <v>4831</v>
      </c>
      <c r="D1084" s="116" t="s">
        <v>59</v>
      </c>
      <c r="E1084" s="116" t="s">
        <v>51</v>
      </c>
      <c r="F1084" s="82">
        <v>6</v>
      </c>
      <c r="G1084" s="64"/>
      <c r="H1084" s="64"/>
      <c r="I1084" s="662"/>
    </row>
    <row r="1085" spans="1:9" ht="15.75" x14ac:dyDescent="0.25">
      <c r="A1085" s="973">
        <v>291</v>
      </c>
      <c r="B1085" s="181" t="s">
        <v>2906</v>
      </c>
      <c r="C1085" s="181" t="s">
        <v>4831</v>
      </c>
      <c r="D1085" s="116" t="s">
        <v>59</v>
      </c>
      <c r="E1085" s="116" t="s">
        <v>51</v>
      </c>
      <c r="F1085" s="82">
        <v>9.1999999999999993</v>
      </c>
      <c r="G1085" s="64"/>
      <c r="H1085" s="64"/>
      <c r="I1085" s="662"/>
    </row>
    <row r="1086" spans="1:9" ht="15.75" x14ac:dyDescent="0.25">
      <c r="A1086" s="973">
        <v>292</v>
      </c>
      <c r="B1086" s="181" t="s">
        <v>2907</v>
      </c>
      <c r="C1086" s="181" t="s">
        <v>4831</v>
      </c>
      <c r="D1086" s="116" t="s">
        <v>59</v>
      </c>
      <c r="E1086" s="116" t="s">
        <v>51</v>
      </c>
      <c r="F1086" s="82">
        <v>7</v>
      </c>
      <c r="G1086" s="64"/>
      <c r="H1086" s="64"/>
      <c r="I1086" s="662"/>
    </row>
    <row r="1087" spans="1:9" ht="15.75" x14ac:dyDescent="0.25">
      <c r="A1087" s="973">
        <v>293</v>
      </c>
      <c r="B1087" s="181" t="s">
        <v>2908</v>
      </c>
      <c r="C1087" s="181" t="s">
        <v>4831</v>
      </c>
      <c r="D1087" s="116" t="s">
        <v>59</v>
      </c>
      <c r="E1087" s="116" t="s">
        <v>51</v>
      </c>
      <c r="F1087" s="82">
        <v>5</v>
      </c>
      <c r="G1087" s="64"/>
      <c r="H1087" s="64"/>
      <c r="I1087" s="662"/>
    </row>
    <row r="1088" spans="1:9" ht="15.75" x14ac:dyDescent="0.25">
      <c r="A1088" s="973">
        <v>294</v>
      </c>
      <c r="B1088" s="181" t="s">
        <v>2909</v>
      </c>
      <c r="C1088" s="181" t="s">
        <v>4831</v>
      </c>
      <c r="D1088" s="116" t="s">
        <v>59</v>
      </c>
      <c r="E1088" s="116" t="s">
        <v>51</v>
      </c>
      <c r="F1088" s="82">
        <v>11.2</v>
      </c>
      <c r="G1088" s="64"/>
      <c r="H1088" s="64"/>
      <c r="I1088" s="662"/>
    </row>
    <row r="1089" spans="1:9" ht="15.75" x14ac:dyDescent="0.25">
      <c r="A1089" s="973">
        <v>295</v>
      </c>
      <c r="B1089" s="181" t="s">
        <v>2910</v>
      </c>
      <c r="C1089" s="181" t="s">
        <v>4831</v>
      </c>
      <c r="D1089" s="116" t="s">
        <v>59</v>
      </c>
      <c r="E1089" s="116" t="s">
        <v>51</v>
      </c>
      <c r="F1089" s="82">
        <v>5</v>
      </c>
      <c r="G1089" s="64"/>
      <c r="H1089" s="64"/>
      <c r="I1089" s="662"/>
    </row>
    <row r="1090" spans="1:9" ht="15.75" x14ac:dyDescent="0.25">
      <c r="A1090" s="973">
        <v>296</v>
      </c>
      <c r="B1090" s="181" t="s">
        <v>2911</v>
      </c>
      <c r="C1090" s="181" t="s">
        <v>4831</v>
      </c>
      <c r="D1090" s="116" t="s">
        <v>59</v>
      </c>
      <c r="E1090" s="116" t="s">
        <v>51</v>
      </c>
      <c r="F1090" s="82">
        <v>8.4</v>
      </c>
      <c r="G1090" s="64"/>
      <c r="H1090" s="64"/>
      <c r="I1090" s="662"/>
    </row>
    <row r="1091" spans="1:9" ht="15.75" x14ac:dyDescent="0.25">
      <c r="A1091" s="973">
        <v>297</v>
      </c>
      <c r="B1091" s="181" t="s">
        <v>2912</v>
      </c>
      <c r="C1091" s="181" t="s">
        <v>4831</v>
      </c>
      <c r="D1091" s="116" t="s">
        <v>59</v>
      </c>
      <c r="E1091" s="116" t="s">
        <v>51</v>
      </c>
      <c r="F1091" s="82">
        <v>14.8</v>
      </c>
      <c r="G1091" s="64"/>
      <c r="H1091" s="64"/>
      <c r="I1091" s="662"/>
    </row>
    <row r="1092" spans="1:9" ht="15.75" x14ac:dyDescent="0.25">
      <c r="A1092" s="973">
        <v>298</v>
      </c>
      <c r="B1092" s="181" t="s">
        <v>2913</v>
      </c>
      <c r="C1092" s="181" t="s">
        <v>4831</v>
      </c>
      <c r="D1092" s="116" t="s">
        <v>59</v>
      </c>
      <c r="E1092" s="116" t="s">
        <v>51</v>
      </c>
      <c r="F1092" s="82">
        <v>5</v>
      </c>
      <c r="G1092" s="64"/>
      <c r="H1092" s="64"/>
      <c r="I1092" s="662"/>
    </row>
    <row r="1093" spans="1:9" ht="15.75" x14ac:dyDescent="0.25">
      <c r="A1093" s="973">
        <v>299</v>
      </c>
      <c r="B1093" s="181" t="s">
        <v>2914</v>
      </c>
      <c r="C1093" s="181" t="s">
        <v>4832</v>
      </c>
      <c r="D1093" s="116" t="s">
        <v>59</v>
      </c>
      <c r="E1093" s="116" t="s">
        <v>51</v>
      </c>
      <c r="F1093" s="82">
        <v>2.8</v>
      </c>
      <c r="G1093" s="64"/>
      <c r="H1093" s="64"/>
      <c r="I1093" s="662"/>
    </row>
    <row r="1094" spans="1:9" ht="15.75" x14ac:dyDescent="0.25">
      <c r="A1094" s="973">
        <v>300</v>
      </c>
      <c r="B1094" s="181" t="s">
        <v>2915</v>
      </c>
      <c r="C1094" s="181" t="s">
        <v>4832</v>
      </c>
      <c r="D1094" s="116" t="s">
        <v>59</v>
      </c>
      <c r="E1094" s="116" t="s">
        <v>51</v>
      </c>
      <c r="F1094" s="82">
        <v>4.9000000000000004</v>
      </c>
      <c r="G1094" s="64"/>
      <c r="H1094" s="64"/>
      <c r="I1094" s="662"/>
    </row>
    <row r="1095" spans="1:9" ht="15.75" x14ac:dyDescent="0.25">
      <c r="A1095" s="973">
        <v>301</v>
      </c>
      <c r="B1095" s="181" t="s">
        <v>2916</v>
      </c>
      <c r="C1095" s="181" t="s">
        <v>4832</v>
      </c>
      <c r="D1095" s="116" t="s">
        <v>59</v>
      </c>
      <c r="E1095" s="116" t="s">
        <v>51</v>
      </c>
      <c r="F1095" s="82">
        <v>10.1</v>
      </c>
      <c r="G1095" s="64"/>
      <c r="H1095" s="64"/>
      <c r="I1095" s="662"/>
    </row>
    <row r="1096" spans="1:9" ht="15.75" x14ac:dyDescent="0.25">
      <c r="A1096" s="973">
        <v>302</v>
      </c>
      <c r="B1096" s="183" t="s">
        <v>2917</v>
      </c>
      <c r="C1096" s="181" t="s">
        <v>4832</v>
      </c>
      <c r="D1096" s="116" t="s">
        <v>59</v>
      </c>
      <c r="E1096" s="116" t="s">
        <v>51</v>
      </c>
      <c r="F1096" s="82">
        <v>2.4</v>
      </c>
      <c r="G1096" s="64"/>
      <c r="H1096" s="64"/>
      <c r="I1096" s="662"/>
    </row>
    <row r="1097" spans="1:9" ht="15.75" x14ac:dyDescent="0.25">
      <c r="A1097" s="973">
        <v>303</v>
      </c>
      <c r="B1097" s="183" t="s">
        <v>6993</v>
      </c>
      <c r="C1097" s="181" t="s">
        <v>4832</v>
      </c>
      <c r="D1097" s="116" t="s">
        <v>59</v>
      </c>
      <c r="E1097" s="116" t="s">
        <v>51</v>
      </c>
      <c r="F1097" s="82">
        <v>6</v>
      </c>
      <c r="G1097" s="64"/>
      <c r="H1097" s="64"/>
      <c r="I1097" s="662"/>
    </row>
    <row r="1098" spans="1:9" ht="15.75" x14ac:dyDescent="0.25">
      <c r="A1098" s="973">
        <v>304</v>
      </c>
      <c r="B1098" s="181" t="s">
        <v>2918</v>
      </c>
      <c r="C1098" s="181" t="s">
        <v>4832</v>
      </c>
      <c r="D1098" s="116" t="s">
        <v>59</v>
      </c>
      <c r="E1098" s="116" t="s">
        <v>51</v>
      </c>
      <c r="F1098" s="82">
        <v>4.3</v>
      </c>
      <c r="G1098" s="64"/>
      <c r="H1098" s="64"/>
      <c r="I1098" s="662"/>
    </row>
    <row r="1099" spans="1:9" ht="15.75" x14ac:dyDescent="0.25">
      <c r="A1099" s="973">
        <v>305</v>
      </c>
      <c r="B1099" s="183" t="s">
        <v>2919</v>
      </c>
      <c r="C1099" s="181" t="s">
        <v>4832</v>
      </c>
      <c r="D1099" s="116" t="s">
        <v>59</v>
      </c>
      <c r="E1099" s="116" t="s">
        <v>51</v>
      </c>
      <c r="F1099" s="82">
        <v>6</v>
      </c>
      <c r="G1099" s="64"/>
      <c r="H1099" s="64"/>
      <c r="I1099" s="662"/>
    </row>
    <row r="1100" spans="1:9" ht="16.5" customHeight="1" x14ac:dyDescent="0.25">
      <c r="A1100" s="973">
        <v>306</v>
      </c>
      <c r="B1100" s="181" t="s">
        <v>2920</v>
      </c>
      <c r="C1100" s="181" t="s">
        <v>4833</v>
      </c>
      <c r="D1100" s="116" t="s">
        <v>59</v>
      </c>
      <c r="E1100" s="116" t="s">
        <v>114</v>
      </c>
      <c r="F1100" s="82">
        <v>5.9</v>
      </c>
      <c r="G1100" s="64"/>
      <c r="H1100" s="64"/>
      <c r="I1100" s="662"/>
    </row>
    <row r="1101" spans="1:9" ht="15.75" x14ac:dyDescent="0.25">
      <c r="A1101" s="973">
        <v>307</v>
      </c>
      <c r="B1101" s="181" t="s">
        <v>2921</v>
      </c>
      <c r="C1101" s="181" t="s">
        <v>4833</v>
      </c>
      <c r="D1101" s="116" t="s">
        <v>59</v>
      </c>
      <c r="E1101" s="116" t="s">
        <v>114</v>
      </c>
      <c r="F1101" s="82">
        <v>1.5</v>
      </c>
      <c r="G1101" s="64"/>
      <c r="H1101" s="64"/>
      <c r="I1101" s="662"/>
    </row>
    <row r="1102" spans="1:9" ht="31.5" x14ac:dyDescent="0.25">
      <c r="A1102" s="973">
        <v>308</v>
      </c>
      <c r="B1102" s="181" t="s">
        <v>2922</v>
      </c>
      <c r="C1102" s="181" t="s">
        <v>4833</v>
      </c>
      <c r="D1102" s="116" t="s">
        <v>59</v>
      </c>
      <c r="E1102" s="116" t="s">
        <v>114</v>
      </c>
      <c r="F1102" s="82">
        <v>3.8</v>
      </c>
      <c r="G1102" s="64"/>
      <c r="H1102" s="64"/>
      <c r="I1102" s="662"/>
    </row>
    <row r="1103" spans="1:9" ht="15.75" x14ac:dyDescent="0.25">
      <c r="A1103" s="973">
        <v>309</v>
      </c>
      <c r="B1103" s="181" t="s">
        <v>2923</v>
      </c>
      <c r="C1103" s="181" t="s">
        <v>4834</v>
      </c>
      <c r="D1103" s="116" t="s">
        <v>59</v>
      </c>
      <c r="E1103" s="116" t="s">
        <v>51</v>
      </c>
      <c r="F1103" s="82">
        <v>3.5</v>
      </c>
      <c r="G1103" s="64"/>
      <c r="H1103" s="64"/>
      <c r="I1103" s="662"/>
    </row>
    <row r="1104" spans="1:9" ht="15.75" x14ac:dyDescent="0.25">
      <c r="A1104" s="973">
        <v>310</v>
      </c>
      <c r="B1104" s="181" t="s">
        <v>2496</v>
      </c>
      <c r="C1104" s="181" t="s">
        <v>4834</v>
      </c>
      <c r="D1104" s="116" t="s">
        <v>59</v>
      </c>
      <c r="E1104" s="116" t="s">
        <v>51</v>
      </c>
      <c r="F1104" s="82">
        <v>3.5999999999999996</v>
      </c>
      <c r="G1104" s="64"/>
      <c r="H1104" s="64"/>
      <c r="I1104" s="662"/>
    </row>
    <row r="1105" spans="1:9" ht="15.75" x14ac:dyDescent="0.25">
      <c r="A1105" s="973">
        <v>311</v>
      </c>
      <c r="B1105" s="181" t="s">
        <v>2413</v>
      </c>
      <c r="C1105" s="181" t="s">
        <v>4834</v>
      </c>
      <c r="D1105" s="116" t="s">
        <v>59</v>
      </c>
      <c r="E1105" s="116" t="s">
        <v>51</v>
      </c>
      <c r="F1105" s="82">
        <v>3.4</v>
      </c>
      <c r="G1105" s="64"/>
      <c r="H1105" s="64"/>
      <c r="I1105" s="662"/>
    </row>
    <row r="1106" spans="1:9" ht="15.75" x14ac:dyDescent="0.25">
      <c r="A1106" s="973">
        <v>312</v>
      </c>
      <c r="B1106" s="181" t="s">
        <v>2924</v>
      </c>
      <c r="C1106" s="181" t="s">
        <v>4835</v>
      </c>
      <c r="D1106" s="116" t="s">
        <v>59</v>
      </c>
      <c r="E1106" s="116" t="s">
        <v>51</v>
      </c>
      <c r="F1106" s="82">
        <v>5.0999999999999996</v>
      </c>
      <c r="G1106" s="64"/>
      <c r="H1106" s="64"/>
      <c r="I1106" s="662"/>
    </row>
    <row r="1107" spans="1:9" ht="15.75" x14ac:dyDescent="0.25">
      <c r="A1107" s="973">
        <v>313</v>
      </c>
      <c r="B1107" s="181" t="s">
        <v>2668</v>
      </c>
      <c r="C1107" s="181" t="s">
        <v>4835</v>
      </c>
      <c r="D1107" s="116" t="s">
        <v>59</v>
      </c>
      <c r="E1107" s="116" t="s">
        <v>51</v>
      </c>
      <c r="F1107" s="82">
        <v>7.7</v>
      </c>
      <c r="G1107" s="64"/>
      <c r="H1107" s="64"/>
      <c r="I1107" s="662"/>
    </row>
    <row r="1108" spans="1:9" s="264" customFormat="1" ht="18" customHeight="1" x14ac:dyDescent="0.25">
      <c r="A1108" s="973">
        <v>314</v>
      </c>
      <c r="B1108" s="181" t="s">
        <v>2925</v>
      </c>
      <c r="C1108" s="181" t="s">
        <v>4835</v>
      </c>
      <c r="D1108" s="116" t="s">
        <v>59</v>
      </c>
      <c r="E1108" s="116" t="s">
        <v>51</v>
      </c>
      <c r="F1108" s="82">
        <v>8</v>
      </c>
      <c r="G1108" s="64"/>
      <c r="H1108" s="64"/>
      <c r="I1108" s="662"/>
    </row>
    <row r="1109" spans="1:9" ht="15.75" x14ac:dyDescent="0.25">
      <c r="A1109" s="973">
        <v>315</v>
      </c>
      <c r="B1109" s="658" t="s">
        <v>2926</v>
      </c>
      <c r="C1109" s="658" t="s">
        <v>4835</v>
      </c>
      <c r="D1109" s="657" t="s">
        <v>59</v>
      </c>
      <c r="E1109" s="657" t="s">
        <v>51</v>
      </c>
      <c r="F1109" s="87">
        <v>43.8</v>
      </c>
      <c r="G1109" s="135"/>
      <c r="H1109" s="135"/>
      <c r="I1109" s="663"/>
    </row>
    <row r="1110" spans="1:9" ht="15.75" x14ac:dyDescent="0.25">
      <c r="A1110" s="973">
        <v>316</v>
      </c>
      <c r="B1110" s="181" t="s">
        <v>2927</v>
      </c>
      <c r="C1110" s="181" t="s">
        <v>4835</v>
      </c>
      <c r="D1110" s="116" t="s">
        <v>59</v>
      </c>
      <c r="E1110" s="116" t="s">
        <v>51</v>
      </c>
      <c r="F1110" s="82">
        <v>6.8</v>
      </c>
      <c r="G1110" s="64"/>
      <c r="H1110" s="64"/>
      <c r="I1110" s="662"/>
    </row>
    <row r="1111" spans="1:9" ht="15.75" x14ac:dyDescent="0.25">
      <c r="A1111" s="973">
        <v>317</v>
      </c>
      <c r="B1111" s="181" t="s">
        <v>2928</v>
      </c>
      <c r="C1111" s="181" t="s">
        <v>4835</v>
      </c>
      <c r="D1111" s="116" t="s">
        <v>59</v>
      </c>
      <c r="E1111" s="116" t="s">
        <v>51</v>
      </c>
      <c r="F1111" s="82">
        <v>8</v>
      </c>
      <c r="G1111" s="64"/>
      <c r="H1111" s="64"/>
      <c r="I1111" s="662"/>
    </row>
    <row r="1112" spans="1:9" ht="15.75" x14ac:dyDescent="0.25">
      <c r="A1112" s="973">
        <v>318</v>
      </c>
      <c r="B1112" s="181" t="s">
        <v>2413</v>
      </c>
      <c r="C1112" s="181" t="s">
        <v>4835</v>
      </c>
      <c r="D1112" s="116" t="s">
        <v>59</v>
      </c>
      <c r="E1112" s="116" t="s">
        <v>51</v>
      </c>
      <c r="F1112" s="82">
        <v>7.1</v>
      </c>
      <c r="G1112" s="64"/>
      <c r="H1112" s="64"/>
      <c r="I1112" s="662"/>
    </row>
    <row r="1113" spans="1:9" ht="15.75" x14ac:dyDescent="0.25">
      <c r="A1113" s="973">
        <v>319</v>
      </c>
      <c r="B1113" s="181" t="s">
        <v>2866</v>
      </c>
      <c r="C1113" s="181" t="s">
        <v>4835</v>
      </c>
      <c r="D1113" s="116" t="s">
        <v>59</v>
      </c>
      <c r="E1113" s="116" t="s">
        <v>51</v>
      </c>
      <c r="F1113" s="82">
        <v>9</v>
      </c>
      <c r="G1113" s="64"/>
      <c r="H1113" s="64"/>
      <c r="I1113" s="662"/>
    </row>
    <row r="1114" spans="1:9" ht="15.75" x14ac:dyDescent="0.25">
      <c r="A1114" s="973">
        <v>320</v>
      </c>
      <c r="B1114" s="181" t="s">
        <v>2868</v>
      </c>
      <c r="C1114" s="181" t="s">
        <v>4835</v>
      </c>
      <c r="D1114" s="116" t="s">
        <v>59</v>
      </c>
      <c r="E1114" s="116" t="s">
        <v>51</v>
      </c>
      <c r="F1114" s="82">
        <v>7.5</v>
      </c>
      <c r="G1114" s="64"/>
      <c r="H1114" s="64"/>
      <c r="I1114" s="662"/>
    </row>
    <row r="1115" spans="1:9" ht="22.5" customHeight="1" x14ac:dyDescent="0.25">
      <c r="A1115" s="973">
        <v>321</v>
      </c>
      <c r="B1115" s="181" t="s">
        <v>2929</v>
      </c>
      <c r="C1115" s="181" t="s">
        <v>4835</v>
      </c>
      <c r="D1115" s="116" t="s">
        <v>59</v>
      </c>
      <c r="E1115" s="116" t="s">
        <v>51</v>
      </c>
      <c r="F1115" s="82">
        <v>8.8000000000000007</v>
      </c>
      <c r="G1115" s="64"/>
      <c r="H1115" s="64"/>
      <c r="I1115" s="662"/>
    </row>
    <row r="1116" spans="1:9" ht="19.5" customHeight="1" x14ac:dyDescent="0.25">
      <c r="A1116" s="973">
        <v>322</v>
      </c>
      <c r="B1116" s="181" t="s">
        <v>2930</v>
      </c>
      <c r="C1116" s="181" t="s">
        <v>4835</v>
      </c>
      <c r="D1116" s="116" t="s">
        <v>59</v>
      </c>
      <c r="E1116" s="116" t="s">
        <v>51</v>
      </c>
      <c r="F1116" s="82">
        <v>5.6</v>
      </c>
      <c r="G1116" s="64"/>
      <c r="H1116" s="64"/>
      <c r="I1116" s="662"/>
    </row>
    <row r="1117" spans="1:9" ht="31.5" x14ac:dyDescent="0.25">
      <c r="A1117" s="973">
        <v>323</v>
      </c>
      <c r="B1117" s="181" t="s">
        <v>4994</v>
      </c>
      <c r="C1117" s="181" t="s">
        <v>4835</v>
      </c>
      <c r="D1117" s="116" t="s">
        <v>59</v>
      </c>
      <c r="E1117" s="116" t="s">
        <v>51</v>
      </c>
      <c r="F1117" s="82">
        <v>15.2</v>
      </c>
      <c r="G1117" s="64"/>
      <c r="H1117" s="64"/>
      <c r="I1117" s="662"/>
    </row>
    <row r="1118" spans="1:9" ht="15.75" x14ac:dyDescent="0.25">
      <c r="A1118" s="973">
        <v>324</v>
      </c>
      <c r="B1118" s="181" t="s">
        <v>2931</v>
      </c>
      <c r="C1118" s="181" t="s">
        <v>4835</v>
      </c>
      <c r="D1118" s="116" t="s">
        <v>59</v>
      </c>
      <c r="E1118" s="116" t="s">
        <v>51</v>
      </c>
      <c r="F1118" s="82">
        <v>10.600000000000001</v>
      </c>
      <c r="G1118" s="64"/>
      <c r="H1118" s="64"/>
      <c r="I1118" s="662"/>
    </row>
    <row r="1119" spans="1:9" ht="15.75" x14ac:dyDescent="0.25">
      <c r="A1119" s="973">
        <v>325</v>
      </c>
      <c r="B1119" s="181" t="s">
        <v>2932</v>
      </c>
      <c r="C1119" s="181" t="s">
        <v>4835</v>
      </c>
      <c r="D1119" s="116" t="s">
        <v>59</v>
      </c>
      <c r="E1119" s="116" t="s">
        <v>51</v>
      </c>
      <c r="F1119" s="82">
        <v>9.6</v>
      </c>
      <c r="G1119" s="64"/>
      <c r="H1119" s="64"/>
      <c r="I1119" s="662"/>
    </row>
    <row r="1120" spans="1:9" ht="15.75" x14ac:dyDescent="0.25">
      <c r="A1120" s="973">
        <v>326</v>
      </c>
      <c r="B1120" s="181" t="s">
        <v>2933</v>
      </c>
      <c r="C1120" s="181" t="s">
        <v>4835</v>
      </c>
      <c r="D1120" s="116" t="s">
        <v>59</v>
      </c>
      <c r="E1120" s="116" t="s">
        <v>51</v>
      </c>
      <c r="F1120" s="82">
        <v>2</v>
      </c>
      <c r="G1120" s="64"/>
      <c r="H1120" s="64"/>
      <c r="I1120" s="662"/>
    </row>
    <row r="1121" spans="1:9" ht="15.75" x14ac:dyDescent="0.25">
      <c r="A1121" s="973">
        <v>327</v>
      </c>
      <c r="B1121" s="181" t="s">
        <v>2934</v>
      </c>
      <c r="C1121" s="181" t="s">
        <v>4835</v>
      </c>
      <c r="D1121" s="116" t="s">
        <v>59</v>
      </c>
      <c r="E1121" s="116" t="s">
        <v>51</v>
      </c>
      <c r="F1121" s="82">
        <v>2.6</v>
      </c>
      <c r="G1121" s="64"/>
      <c r="H1121" s="64"/>
      <c r="I1121" s="662"/>
    </row>
    <row r="1122" spans="1:9" ht="15.75" x14ac:dyDescent="0.25">
      <c r="A1122" s="973">
        <v>328</v>
      </c>
      <c r="B1122" s="181" t="s">
        <v>2935</v>
      </c>
      <c r="C1122" s="181" t="s">
        <v>4835</v>
      </c>
      <c r="D1122" s="116" t="s">
        <v>59</v>
      </c>
      <c r="E1122" s="116" t="s">
        <v>51</v>
      </c>
      <c r="F1122" s="82">
        <v>1</v>
      </c>
      <c r="G1122" s="64"/>
      <c r="H1122" s="64"/>
      <c r="I1122" s="662"/>
    </row>
    <row r="1123" spans="1:9" ht="15.75" x14ac:dyDescent="0.25">
      <c r="A1123" s="973">
        <v>329</v>
      </c>
      <c r="B1123" s="181" t="s">
        <v>2936</v>
      </c>
      <c r="C1123" s="181" t="s">
        <v>4835</v>
      </c>
      <c r="D1123" s="116" t="s">
        <v>59</v>
      </c>
      <c r="E1123" s="116" t="s">
        <v>51</v>
      </c>
      <c r="F1123" s="82">
        <v>4.7</v>
      </c>
      <c r="G1123" s="64"/>
      <c r="H1123" s="64"/>
      <c r="I1123" s="662"/>
    </row>
    <row r="1124" spans="1:9" ht="15.75" x14ac:dyDescent="0.25">
      <c r="A1124" s="973">
        <v>330</v>
      </c>
      <c r="B1124" s="181" t="s">
        <v>2937</v>
      </c>
      <c r="C1124" s="181" t="s">
        <v>4835</v>
      </c>
      <c r="D1124" s="116" t="s">
        <v>59</v>
      </c>
      <c r="E1124" s="116" t="s">
        <v>51</v>
      </c>
      <c r="F1124" s="82">
        <v>4.4000000000000004</v>
      </c>
      <c r="G1124" s="64"/>
      <c r="H1124" s="64"/>
      <c r="I1124" s="662"/>
    </row>
    <row r="1125" spans="1:9" ht="15.75" x14ac:dyDescent="0.25">
      <c r="A1125" s="15"/>
      <c r="B1125" s="16" t="s">
        <v>282</v>
      </c>
      <c r="C1125" s="16"/>
      <c r="D1125" s="15"/>
      <c r="E1125" s="15"/>
      <c r="F1125" s="84"/>
      <c r="G1125" s="64"/>
      <c r="H1125" s="64"/>
      <c r="I1125" s="662"/>
    </row>
    <row r="1126" spans="1:9" ht="15.75" x14ac:dyDescent="0.25">
      <c r="A1126" s="116">
        <v>331</v>
      </c>
      <c r="B1126" s="181" t="s">
        <v>2938</v>
      </c>
      <c r="C1126" s="181" t="s">
        <v>4831</v>
      </c>
      <c r="D1126" s="116" t="s">
        <v>852</v>
      </c>
      <c r="E1126" s="116" t="s">
        <v>51</v>
      </c>
      <c r="F1126" s="82">
        <v>10</v>
      </c>
      <c r="G1126" s="64"/>
      <c r="H1126" s="64"/>
      <c r="I1126" s="662"/>
    </row>
    <row r="1127" spans="1:9" ht="15.75" x14ac:dyDescent="0.25">
      <c r="A1127" s="116">
        <v>332</v>
      </c>
      <c r="B1127" s="181" t="s">
        <v>2939</v>
      </c>
      <c r="C1127" s="181" t="s">
        <v>4831</v>
      </c>
      <c r="D1127" s="116" t="s">
        <v>852</v>
      </c>
      <c r="E1127" s="116" t="s">
        <v>51</v>
      </c>
      <c r="F1127" s="82">
        <v>8</v>
      </c>
      <c r="G1127" s="64"/>
      <c r="H1127" s="64"/>
      <c r="I1127" s="662"/>
    </row>
    <row r="1128" spans="1:9" ht="15.75" x14ac:dyDescent="0.25">
      <c r="A1128" s="973">
        <v>333</v>
      </c>
      <c r="B1128" s="181" t="s">
        <v>2940</v>
      </c>
      <c r="C1128" s="181" t="s">
        <v>4831</v>
      </c>
      <c r="D1128" s="116" t="s">
        <v>852</v>
      </c>
      <c r="E1128" s="116" t="s">
        <v>51</v>
      </c>
      <c r="F1128" s="82">
        <v>17.100000000000001</v>
      </c>
      <c r="G1128" s="64"/>
      <c r="H1128" s="64"/>
      <c r="I1128" s="662"/>
    </row>
    <row r="1129" spans="1:9" ht="15.75" x14ac:dyDescent="0.25">
      <c r="A1129" s="973">
        <v>334</v>
      </c>
      <c r="B1129" s="181" t="s">
        <v>2941</v>
      </c>
      <c r="C1129" s="181" t="s">
        <v>4831</v>
      </c>
      <c r="D1129" s="116" t="s">
        <v>852</v>
      </c>
      <c r="E1129" s="116" t="s">
        <v>51</v>
      </c>
      <c r="F1129" s="82">
        <v>8.4</v>
      </c>
      <c r="G1129" s="64"/>
      <c r="H1129" s="64"/>
      <c r="I1129" s="662"/>
    </row>
    <row r="1130" spans="1:9" s="246" customFormat="1" ht="15.75" x14ac:dyDescent="0.25">
      <c r="A1130" s="973">
        <v>335</v>
      </c>
      <c r="B1130" s="181" t="s">
        <v>2942</v>
      </c>
      <c r="C1130" s="181" t="s">
        <v>4833</v>
      </c>
      <c r="D1130" s="116" t="s">
        <v>852</v>
      </c>
      <c r="E1130" s="116" t="s">
        <v>51</v>
      </c>
      <c r="F1130" s="82">
        <v>3.6</v>
      </c>
      <c r="G1130" s="64"/>
      <c r="H1130" s="64"/>
      <c r="I1130" s="662"/>
    </row>
    <row r="1131" spans="1:9" ht="15.75" x14ac:dyDescent="0.25">
      <c r="A1131" s="973">
        <v>336</v>
      </c>
      <c r="B1131" s="181" t="s">
        <v>2496</v>
      </c>
      <c r="C1131" s="181" t="s">
        <v>4834</v>
      </c>
      <c r="D1131" s="116" t="s">
        <v>852</v>
      </c>
      <c r="E1131" s="116" t="s">
        <v>51</v>
      </c>
      <c r="F1131" s="82">
        <v>3.6</v>
      </c>
      <c r="G1131" s="64"/>
      <c r="H1131" s="64"/>
      <c r="I1131" s="662"/>
    </row>
    <row r="1132" spans="1:9" ht="15.75" x14ac:dyDescent="0.25">
      <c r="A1132" s="973">
        <v>337</v>
      </c>
      <c r="B1132" s="181" t="s">
        <v>2959</v>
      </c>
      <c r="C1132" s="181" t="s">
        <v>4834</v>
      </c>
      <c r="D1132" s="116" t="s">
        <v>852</v>
      </c>
      <c r="E1132" s="116" t="s">
        <v>51</v>
      </c>
      <c r="F1132" s="82">
        <v>3</v>
      </c>
      <c r="G1132" s="64"/>
      <c r="H1132" s="64"/>
      <c r="I1132" s="662"/>
    </row>
    <row r="1133" spans="1:9" ht="15.75" x14ac:dyDescent="0.25">
      <c r="A1133" s="15" t="s">
        <v>784</v>
      </c>
      <c r="B1133" s="16" t="s">
        <v>150</v>
      </c>
      <c r="C1133" s="16"/>
      <c r="D1133" s="15"/>
      <c r="E1133" s="15"/>
      <c r="F1133" s="84"/>
      <c r="G1133" s="64"/>
      <c r="H1133" s="64"/>
      <c r="I1133" s="662"/>
    </row>
    <row r="1134" spans="1:9" ht="15.75" x14ac:dyDescent="0.25">
      <c r="A1134" s="116">
        <v>338</v>
      </c>
      <c r="B1134" s="57" t="s">
        <v>152</v>
      </c>
      <c r="C1134" s="57" t="s">
        <v>4609</v>
      </c>
      <c r="D1134" s="57"/>
      <c r="E1134" s="56" t="s">
        <v>7</v>
      </c>
      <c r="F1134" s="68" t="s">
        <v>153</v>
      </c>
      <c r="G1134" s="111"/>
      <c r="H1134" s="111"/>
      <c r="I1134" s="112"/>
    </row>
    <row r="1135" spans="1:9" ht="15.75" x14ac:dyDescent="0.25">
      <c r="A1135" s="116">
        <v>339</v>
      </c>
      <c r="B1135" s="181" t="s">
        <v>4995</v>
      </c>
      <c r="C1135" s="181" t="s">
        <v>4836</v>
      </c>
      <c r="D1135" s="116" t="s">
        <v>59</v>
      </c>
      <c r="E1135" s="116" t="s">
        <v>51</v>
      </c>
      <c r="F1135" s="82">
        <v>4</v>
      </c>
      <c r="G1135" s="64"/>
      <c r="H1135" s="64"/>
      <c r="I1135" s="662"/>
    </row>
    <row r="1136" spans="1:9" ht="15.75" x14ac:dyDescent="0.25">
      <c r="A1136" s="973">
        <v>340</v>
      </c>
      <c r="B1136" s="181" t="s">
        <v>2958</v>
      </c>
      <c r="C1136" s="181" t="s">
        <v>4836</v>
      </c>
      <c r="D1136" s="116" t="s">
        <v>59</v>
      </c>
      <c r="E1136" s="116" t="s">
        <v>51</v>
      </c>
      <c r="F1136" s="82">
        <v>3</v>
      </c>
      <c r="G1136" s="64"/>
      <c r="H1136" s="64"/>
      <c r="I1136" s="662"/>
    </row>
    <row r="1137" spans="1:9" ht="15.75" x14ac:dyDescent="0.25">
      <c r="A1137" s="973">
        <v>341</v>
      </c>
      <c r="B1137" s="181" t="s">
        <v>2957</v>
      </c>
      <c r="C1137" s="181" t="s">
        <v>4836</v>
      </c>
      <c r="D1137" s="116" t="s">
        <v>59</v>
      </c>
      <c r="E1137" s="116" t="s">
        <v>51</v>
      </c>
      <c r="F1137" s="82">
        <v>3</v>
      </c>
      <c r="G1137" s="64"/>
      <c r="H1137" s="64"/>
      <c r="I1137" s="662"/>
    </row>
    <row r="1138" spans="1:9" ht="15.75" x14ac:dyDescent="0.25">
      <c r="A1138" s="973">
        <v>342</v>
      </c>
      <c r="B1138" s="181" t="s">
        <v>2956</v>
      </c>
      <c r="C1138" s="181" t="s">
        <v>4836</v>
      </c>
      <c r="D1138" s="116" t="s">
        <v>59</v>
      </c>
      <c r="E1138" s="116" t="s">
        <v>51</v>
      </c>
      <c r="F1138" s="82">
        <v>3</v>
      </c>
      <c r="G1138" s="64"/>
      <c r="H1138" s="64"/>
      <c r="I1138" s="662"/>
    </row>
    <row r="1139" spans="1:9" ht="15.75" x14ac:dyDescent="0.25">
      <c r="A1139" s="973">
        <v>343</v>
      </c>
      <c r="B1139" s="183" t="s">
        <v>2955</v>
      </c>
      <c r="C1139" s="181" t="s">
        <v>4836</v>
      </c>
      <c r="D1139" s="116" t="s">
        <v>59</v>
      </c>
      <c r="E1139" s="116" t="s">
        <v>51</v>
      </c>
      <c r="F1139" s="82"/>
      <c r="G1139" s="64"/>
      <c r="H1139" s="64"/>
      <c r="I1139" s="662"/>
    </row>
    <row r="1140" spans="1:9" ht="15.75" x14ac:dyDescent="0.25">
      <c r="A1140" s="973">
        <v>344</v>
      </c>
      <c r="B1140" s="181" t="s">
        <v>2954</v>
      </c>
      <c r="C1140" s="181" t="s">
        <v>4836</v>
      </c>
      <c r="D1140" s="116" t="s">
        <v>59</v>
      </c>
      <c r="E1140" s="116" t="s">
        <v>51</v>
      </c>
      <c r="F1140" s="82">
        <v>6</v>
      </c>
      <c r="G1140" s="64"/>
      <c r="H1140" s="64"/>
      <c r="I1140" s="662"/>
    </row>
    <row r="1141" spans="1:9" ht="15.75" x14ac:dyDescent="0.25">
      <c r="A1141" s="973">
        <v>345</v>
      </c>
      <c r="B1141" s="181" t="s">
        <v>2953</v>
      </c>
      <c r="C1141" s="181" t="s">
        <v>4836</v>
      </c>
      <c r="D1141" s="116" t="s">
        <v>59</v>
      </c>
      <c r="E1141" s="116" t="s">
        <v>51</v>
      </c>
      <c r="F1141" s="82">
        <v>6</v>
      </c>
      <c r="G1141" s="64"/>
      <c r="H1141" s="64"/>
      <c r="I1141" s="662"/>
    </row>
    <row r="1142" spans="1:9" ht="15.75" x14ac:dyDescent="0.25">
      <c r="A1142" s="973">
        <v>346</v>
      </c>
      <c r="B1142" s="181" t="s">
        <v>4996</v>
      </c>
      <c r="C1142" s="181" t="s">
        <v>4836</v>
      </c>
      <c r="D1142" s="116" t="s">
        <v>59</v>
      </c>
      <c r="E1142" s="116" t="s">
        <v>51</v>
      </c>
      <c r="F1142" s="82">
        <v>8</v>
      </c>
      <c r="G1142" s="64"/>
      <c r="H1142" s="64"/>
      <c r="I1142" s="662"/>
    </row>
    <row r="1143" spans="1:9" ht="15.75" x14ac:dyDescent="0.25">
      <c r="A1143" s="973">
        <v>347</v>
      </c>
      <c r="B1143" s="181" t="s">
        <v>4997</v>
      </c>
      <c r="C1143" s="181" t="s">
        <v>4836</v>
      </c>
      <c r="D1143" s="116" t="s">
        <v>59</v>
      </c>
      <c r="E1143" s="116" t="s">
        <v>51</v>
      </c>
      <c r="F1143" s="82">
        <v>3</v>
      </c>
      <c r="G1143" s="64"/>
      <c r="H1143" s="64"/>
      <c r="I1143" s="662"/>
    </row>
    <row r="1144" spans="1:9" ht="15.75" x14ac:dyDescent="0.25">
      <c r="A1144" s="973">
        <v>348</v>
      </c>
      <c r="B1144" s="181" t="s">
        <v>2952</v>
      </c>
      <c r="C1144" s="181" t="s">
        <v>4836</v>
      </c>
      <c r="D1144" s="116" t="s">
        <v>59</v>
      </c>
      <c r="E1144" s="116" t="s">
        <v>51</v>
      </c>
      <c r="F1144" s="82">
        <v>3</v>
      </c>
      <c r="G1144" s="64"/>
      <c r="H1144" s="64"/>
      <c r="I1144" s="662"/>
    </row>
    <row r="1145" spans="1:9" ht="15.75" x14ac:dyDescent="0.25">
      <c r="A1145" s="973">
        <v>349</v>
      </c>
      <c r="B1145" s="181" t="s">
        <v>2951</v>
      </c>
      <c r="C1145" s="181" t="s">
        <v>4836</v>
      </c>
      <c r="D1145" s="116" t="s">
        <v>59</v>
      </c>
      <c r="E1145" s="116" t="s">
        <v>51</v>
      </c>
      <c r="F1145" s="82">
        <v>6.6</v>
      </c>
      <c r="G1145" s="64"/>
      <c r="H1145" s="64"/>
      <c r="I1145" s="662"/>
    </row>
    <row r="1146" spans="1:9" ht="15.75" x14ac:dyDescent="0.25">
      <c r="A1146" s="973">
        <v>350</v>
      </c>
      <c r="B1146" s="181" t="s">
        <v>2950</v>
      </c>
      <c r="C1146" s="181" t="s">
        <v>4836</v>
      </c>
      <c r="D1146" s="116" t="s">
        <v>59</v>
      </c>
      <c r="E1146" s="116" t="s">
        <v>51</v>
      </c>
      <c r="F1146" s="82">
        <v>3</v>
      </c>
      <c r="G1146" s="64"/>
      <c r="H1146" s="64"/>
      <c r="I1146" s="662"/>
    </row>
    <row r="1147" spans="1:9" ht="15.75" x14ac:dyDescent="0.25">
      <c r="A1147" s="973">
        <v>351</v>
      </c>
      <c r="B1147" s="181" t="s">
        <v>2949</v>
      </c>
      <c r="C1147" s="181" t="s">
        <v>4836</v>
      </c>
      <c r="D1147" s="116" t="s">
        <v>59</v>
      </c>
      <c r="E1147" s="116" t="s">
        <v>51</v>
      </c>
      <c r="F1147" s="82">
        <v>3</v>
      </c>
      <c r="G1147" s="64"/>
      <c r="H1147" s="64"/>
      <c r="I1147" s="662"/>
    </row>
    <row r="1148" spans="1:9" ht="15.75" x14ac:dyDescent="0.25">
      <c r="A1148" s="973">
        <v>352</v>
      </c>
      <c r="B1148" s="181" t="s">
        <v>2947</v>
      </c>
      <c r="C1148" s="181" t="s">
        <v>4836</v>
      </c>
      <c r="D1148" s="116" t="s">
        <v>59</v>
      </c>
      <c r="E1148" s="116" t="s">
        <v>114</v>
      </c>
      <c r="F1148" s="82">
        <v>4</v>
      </c>
      <c r="G1148" s="64"/>
      <c r="H1148" s="64"/>
      <c r="I1148" s="662"/>
    </row>
    <row r="1149" spans="1:9" ht="15.75" x14ac:dyDescent="0.25">
      <c r="A1149" s="973">
        <v>353</v>
      </c>
      <c r="B1149" s="181" t="s">
        <v>2948</v>
      </c>
      <c r="C1149" s="181" t="s">
        <v>4836</v>
      </c>
      <c r="D1149" s="116" t="s">
        <v>59</v>
      </c>
      <c r="E1149" s="116" t="s">
        <v>7</v>
      </c>
      <c r="F1149" s="82">
        <v>11</v>
      </c>
      <c r="G1149" s="64"/>
      <c r="H1149" s="64"/>
      <c r="I1149" s="662"/>
    </row>
    <row r="1150" spans="1:9" ht="15.75" x14ac:dyDescent="0.25">
      <c r="A1150" s="973">
        <v>354</v>
      </c>
      <c r="B1150" s="181" t="s">
        <v>2946</v>
      </c>
      <c r="C1150" s="181" t="s">
        <v>4836</v>
      </c>
      <c r="D1150" s="116" t="s">
        <v>59</v>
      </c>
      <c r="E1150" s="116" t="s">
        <v>7</v>
      </c>
      <c r="F1150" s="82">
        <v>11</v>
      </c>
      <c r="G1150" s="64"/>
      <c r="H1150" s="64"/>
      <c r="I1150" s="662"/>
    </row>
    <row r="1151" spans="1:9" ht="15.75" x14ac:dyDescent="0.25">
      <c r="A1151" s="973">
        <v>355</v>
      </c>
      <c r="B1151" s="181" t="s">
        <v>2945</v>
      </c>
      <c r="C1151" s="181" t="s">
        <v>4837</v>
      </c>
      <c r="D1151" s="116" t="s">
        <v>59</v>
      </c>
      <c r="E1151" s="116" t="s">
        <v>51</v>
      </c>
      <c r="F1151" s="82">
        <v>27</v>
      </c>
      <c r="G1151" s="64"/>
      <c r="H1151" s="64"/>
      <c r="I1151" s="662"/>
    </row>
    <row r="1152" spans="1:9" ht="15.75" x14ac:dyDescent="0.25">
      <c r="A1152" s="973">
        <v>356</v>
      </c>
      <c r="B1152" s="181" t="s">
        <v>2944</v>
      </c>
      <c r="C1152" s="181" t="s">
        <v>4837</v>
      </c>
      <c r="D1152" s="116" t="s">
        <v>59</v>
      </c>
      <c r="E1152" s="116" t="s">
        <v>51</v>
      </c>
      <c r="F1152" s="82">
        <v>4</v>
      </c>
      <c r="G1152" s="64"/>
      <c r="H1152" s="64"/>
      <c r="I1152" s="662"/>
    </row>
    <row r="1153" spans="1:9" ht="15.75" x14ac:dyDescent="0.25">
      <c r="A1153" s="973">
        <v>357</v>
      </c>
      <c r="B1153" s="181" t="s">
        <v>2943</v>
      </c>
      <c r="C1153" s="181" t="s">
        <v>4837</v>
      </c>
      <c r="D1153" s="116" t="s">
        <v>59</v>
      </c>
      <c r="E1153" s="116" t="s">
        <v>51</v>
      </c>
      <c r="F1153" s="82">
        <v>3</v>
      </c>
      <c r="G1153" s="64"/>
      <c r="H1153" s="64"/>
      <c r="I1153" s="662"/>
    </row>
    <row r="1154" spans="1:9" ht="15.75" x14ac:dyDescent="0.25">
      <c r="A1154" s="973">
        <v>358</v>
      </c>
      <c r="B1154" s="181" t="s">
        <v>2960</v>
      </c>
      <c r="C1154" s="181" t="s">
        <v>4837</v>
      </c>
      <c r="D1154" s="116" t="s">
        <v>59</v>
      </c>
      <c r="E1154" s="116" t="s">
        <v>51</v>
      </c>
      <c r="F1154" s="82">
        <v>3</v>
      </c>
      <c r="G1154" s="64"/>
      <c r="H1154" s="64"/>
      <c r="I1154" s="662"/>
    </row>
    <row r="1155" spans="1:9" ht="15.75" x14ac:dyDescent="0.25">
      <c r="A1155" s="973">
        <v>359</v>
      </c>
      <c r="B1155" s="181" t="s">
        <v>2961</v>
      </c>
      <c r="C1155" s="181" t="s">
        <v>4837</v>
      </c>
      <c r="D1155" s="116" t="s">
        <v>59</v>
      </c>
      <c r="E1155" s="116" t="s">
        <v>51</v>
      </c>
      <c r="F1155" s="82">
        <v>6</v>
      </c>
      <c r="G1155" s="64"/>
      <c r="H1155" s="64"/>
      <c r="I1155" s="662"/>
    </row>
    <row r="1156" spans="1:9" ht="15.75" x14ac:dyDescent="0.25">
      <c r="A1156" s="973">
        <v>360</v>
      </c>
      <c r="B1156" s="181" t="s">
        <v>2962</v>
      </c>
      <c r="C1156" s="181" t="s">
        <v>4837</v>
      </c>
      <c r="D1156" s="116" t="s">
        <v>59</v>
      </c>
      <c r="E1156" s="116" t="s">
        <v>51</v>
      </c>
      <c r="F1156" s="82">
        <v>5</v>
      </c>
      <c r="G1156" s="64"/>
      <c r="H1156" s="64"/>
      <c r="I1156" s="662"/>
    </row>
    <row r="1157" spans="1:9" ht="15.75" x14ac:dyDescent="0.25">
      <c r="A1157" s="973">
        <v>361</v>
      </c>
      <c r="B1157" s="181" t="s">
        <v>2963</v>
      </c>
      <c r="C1157" s="181" t="s">
        <v>4837</v>
      </c>
      <c r="D1157" s="116" t="s">
        <v>59</v>
      </c>
      <c r="E1157" s="116" t="s">
        <v>51</v>
      </c>
      <c r="F1157" s="82">
        <v>3</v>
      </c>
      <c r="G1157" s="64"/>
      <c r="H1157" s="64"/>
      <c r="I1157" s="662"/>
    </row>
    <row r="1158" spans="1:9" ht="31.5" x14ac:dyDescent="0.25">
      <c r="A1158" s="973">
        <v>362</v>
      </c>
      <c r="B1158" s="181" t="s">
        <v>4998</v>
      </c>
      <c r="C1158" s="181" t="s">
        <v>4837</v>
      </c>
      <c r="D1158" s="116" t="s">
        <v>59</v>
      </c>
      <c r="E1158" s="116" t="s">
        <v>51</v>
      </c>
      <c r="F1158" s="82">
        <v>3</v>
      </c>
      <c r="G1158" s="64"/>
      <c r="H1158" s="64"/>
      <c r="I1158" s="662"/>
    </row>
    <row r="1159" spans="1:9" ht="15.75" x14ac:dyDescent="0.25">
      <c r="A1159" s="973">
        <v>363</v>
      </c>
      <c r="B1159" s="181" t="s">
        <v>2964</v>
      </c>
      <c r="C1159" s="181" t="s">
        <v>4837</v>
      </c>
      <c r="D1159" s="116" t="s">
        <v>59</v>
      </c>
      <c r="E1159" s="116" t="s">
        <v>51</v>
      </c>
      <c r="F1159" s="82">
        <v>8</v>
      </c>
      <c r="G1159" s="64"/>
      <c r="H1159" s="64"/>
      <c r="I1159" s="662"/>
    </row>
    <row r="1160" spans="1:9" ht="15.75" x14ac:dyDescent="0.25">
      <c r="A1160" s="973">
        <v>364</v>
      </c>
      <c r="B1160" s="181" t="s">
        <v>4999</v>
      </c>
      <c r="C1160" s="181" t="s">
        <v>4838</v>
      </c>
      <c r="D1160" s="116" t="s">
        <v>59</v>
      </c>
      <c r="E1160" s="116" t="s">
        <v>51</v>
      </c>
      <c r="F1160" s="82">
        <v>4</v>
      </c>
      <c r="G1160" s="64"/>
      <c r="H1160" s="64"/>
      <c r="I1160" s="662"/>
    </row>
    <row r="1161" spans="1:9" ht="15.75" x14ac:dyDescent="0.25">
      <c r="A1161" s="973">
        <v>365</v>
      </c>
      <c r="B1161" s="183" t="s">
        <v>2965</v>
      </c>
      <c r="C1161" s="181" t="s">
        <v>4838</v>
      </c>
      <c r="D1161" s="116" t="s">
        <v>59</v>
      </c>
      <c r="E1161" s="116" t="s">
        <v>51</v>
      </c>
      <c r="F1161" s="82">
        <v>5</v>
      </c>
      <c r="G1161" s="64"/>
      <c r="H1161" s="64"/>
      <c r="I1161" s="662"/>
    </row>
    <row r="1162" spans="1:9" ht="15.75" x14ac:dyDescent="0.25">
      <c r="A1162" s="973">
        <v>366</v>
      </c>
      <c r="B1162" s="183" t="s">
        <v>2966</v>
      </c>
      <c r="C1162" s="181" t="s">
        <v>4838</v>
      </c>
      <c r="D1162" s="116" t="s">
        <v>59</v>
      </c>
      <c r="E1162" s="116" t="s">
        <v>51</v>
      </c>
      <c r="F1162" s="82">
        <v>4</v>
      </c>
      <c r="G1162" s="64"/>
      <c r="H1162" s="64"/>
      <c r="I1162" s="662"/>
    </row>
    <row r="1163" spans="1:9" ht="15.75" x14ac:dyDescent="0.25">
      <c r="A1163" s="973">
        <v>367</v>
      </c>
      <c r="B1163" s="181" t="s">
        <v>2967</v>
      </c>
      <c r="C1163" s="181" t="s">
        <v>4838</v>
      </c>
      <c r="D1163" s="116" t="s">
        <v>59</v>
      </c>
      <c r="E1163" s="116" t="s">
        <v>51</v>
      </c>
      <c r="F1163" s="82">
        <v>7</v>
      </c>
      <c r="G1163" s="64"/>
      <c r="H1163" s="64"/>
      <c r="I1163" s="662"/>
    </row>
    <row r="1164" spans="1:9" ht="15.75" x14ac:dyDescent="0.25">
      <c r="A1164" s="973">
        <v>368</v>
      </c>
      <c r="B1164" s="181" t="s">
        <v>2968</v>
      </c>
      <c r="C1164" s="181" t="s">
        <v>4838</v>
      </c>
      <c r="D1164" s="116" t="s">
        <v>59</v>
      </c>
      <c r="E1164" s="116" t="s">
        <v>51</v>
      </c>
      <c r="F1164" s="82">
        <v>5</v>
      </c>
      <c r="G1164" s="64"/>
      <c r="H1164" s="64"/>
      <c r="I1164" s="662"/>
    </row>
    <row r="1165" spans="1:9" ht="15.75" x14ac:dyDescent="0.25">
      <c r="A1165" s="973">
        <v>369</v>
      </c>
      <c r="B1165" s="181" t="s">
        <v>2969</v>
      </c>
      <c r="C1165" s="181" t="s">
        <v>4838</v>
      </c>
      <c r="D1165" s="116" t="s">
        <v>59</v>
      </c>
      <c r="E1165" s="116" t="s">
        <v>51</v>
      </c>
      <c r="F1165" s="82">
        <v>10</v>
      </c>
      <c r="G1165" s="64"/>
      <c r="H1165" s="64"/>
      <c r="I1165" s="662"/>
    </row>
    <row r="1166" spans="1:9" ht="15.75" x14ac:dyDescent="0.25">
      <c r="A1166" s="973">
        <v>370</v>
      </c>
      <c r="B1166" s="181" t="s">
        <v>2970</v>
      </c>
      <c r="C1166" s="181" t="s">
        <v>4838</v>
      </c>
      <c r="D1166" s="116" t="s">
        <v>59</v>
      </c>
      <c r="E1166" s="116" t="s">
        <v>51</v>
      </c>
      <c r="F1166" s="82">
        <v>5</v>
      </c>
      <c r="G1166" s="64"/>
      <c r="H1166" s="64"/>
      <c r="I1166" s="662"/>
    </row>
    <row r="1167" spans="1:9" ht="15.75" x14ac:dyDescent="0.25">
      <c r="A1167" s="973">
        <v>371</v>
      </c>
      <c r="B1167" s="181" t="s">
        <v>2971</v>
      </c>
      <c r="C1167" s="181" t="s">
        <v>4838</v>
      </c>
      <c r="D1167" s="116" t="s">
        <v>59</v>
      </c>
      <c r="E1167" s="116" t="s">
        <v>51</v>
      </c>
      <c r="F1167" s="82">
        <v>10</v>
      </c>
      <c r="G1167" s="64"/>
      <c r="H1167" s="64"/>
      <c r="I1167" s="662"/>
    </row>
    <row r="1168" spans="1:9" ht="15.75" x14ac:dyDescent="0.25">
      <c r="A1168" s="973">
        <v>372</v>
      </c>
      <c r="B1168" s="181" t="s">
        <v>2972</v>
      </c>
      <c r="C1168" s="181" t="s">
        <v>4838</v>
      </c>
      <c r="D1168" s="116" t="s">
        <v>59</v>
      </c>
      <c r="E1168" s="116" t="s">
        <v>51</v>
      </c>
      <c r="F1168" s="82">
        <v>7</v>
      </c>
      <c r="G1168" s="64"/>
      <c r="H1168" s="64"/>
      <c r="I1168" s="662"/>
    </row>
    <row r="1169" spans="1:9" ht="15.75" x14ac:dyDescent="0.25">
      <c r="A1169" s="973">
        <v>373</v>
      </c>
      <c r="B1169" s="181" t="s">
        <v>2973</v>
      </c>
      <c r="C1169" s="181" t="s">
        <v>4838</v>
      </c>
      <c r="D1169" s="116" t="s">
        <v>59</v>
      </c>
      <c r="E1169" s="116" t="s">
        <v>51</v>
      </c>
      <c r="F1169" s="82">
        <v>8</v>
      </c>
      <c r="G1169" s="64"/>
      <c r="H1169" s="64"/>
      <c r="I1169" s="662"/>
    </row>
    <row r="1170" spans="1:9" ht="31.5" x14ac:dyDescent="0.25">
      <c r="A1170" s="973">
        <v>374</v>
      </c>
      <c r="B1170" s="181" t="s">
        <v>2974</v>
      </c>
      <c r="C1170" s="181" t="s">
        <v>4838</v>
      </c>
      <c r="D1170" s="116" t="s">
        <v>59</v>
      </c>
      <c r="E1170" s="116" t="s">
        <v>51</v>
      </c>
      <c r="F1170" s="82">
        <v>15</v>
      </c>
      <c r="G1170" s="64"/>
      <c r="H1170" s="64"/>
      <c r="I1170" s="662"/>
    </row>
    <row r="1171" spans="1:9" ht="15.75" x14ac:dyDescent="0.25">
      <c r="A1171" s="973">
        <v>375</v>
      </c>
      <c r="B1171" s="181" t="s">
        <v>6994</v>
      </c>
      <c r="C1171" s="181" t="s">
        <v>4838</v>
      </c>
      <c r="D1171" s="116" t="s">
        <v>59</v>
      </c>
      <c r="E1171" s="116" t="s">
        <v>51</v>
      </c>
      <c r="F1171" s="82">
        <v>20</v>
      </c>
      <c r="G1171" s="64"/>
      <c r="H1171" s="64"/>
      <c r="I1171" s="662"/>
    </row>
    <row r="1172" spans="1:9" ht="15.75" x14ac:dyDescent="0.25">
      <c r="A1172" s="973">
        <v>376</v>
      </c>
      <c r="B1172" s="181" t="s">
        <v>2975</v>
      </c>
      <c r="C1172" s="181" t="s">
        <v>4838</v>
      </c>
      <c r="D1172" s="116" t="s">
        <v>59</v>
      </c>
      <c r="E1172" s="116" t="s">
        <v>51</v>
      </c>
      <c r="F1172" s="82">
        <v>5.5</v>
      </c>
      <c r="G1172" s="64"/>
      <c r="H1172" s="64"/>
      <c r="I1172" s="662"/>
    </row>
    <row r="1173" spans="1:9" ht="15.75" x14ac:dyDescent="0.25">
      <c r="A1173" s="973">
        <v>377</v>
      </c>
      <c r="B1173" s="181" t="s">
        <v>2976</v>
      </c>
      <c r="C1173" s="181" t="s">
        <v>4838</v>
      </c>
      <c r="D1173" s="116" t="s">
        <v>59</v>
      </c>
      <c r="E1173" s="116" t="s">
        <v>51</v>
      </c>
      <c r="F1173" s="82">
        <v>4.5</v>
      </c>
      <c r="G1173" s="64"/>
      <c r="H1173" s="64"/>
      <c r="I1173" s="662"/>
    </row>
    <row r="1174" spans="1:9" ht="15.75" x14ac:dyDescent="0.25">
      <c r="A1174" s="973">
        <v>378</v>
      </c>
      <c r="B1174" s="181" t="s">
        <v>2977</v>
      </c>
      <c r="C1174" s="181" t="s">
        <v>4838</v>
      </c>
      <c r="D1174" s="116" t="s">
        <v>59</v>
      </c>
      <c r="E1174" s="116" t="s">
        <v>51</v>
      </c>
      <c r="F1174" s="82">
        <v>6</v>
      </c>
      <c r="G1174" s="64"/>
      <c r="H1174" s="64"/>
      <c r="I1174" s="662"/>
    </row>
    <row r="1175" spans="1:9" ht="15.75" x14ac:dyDescent="0.25">
      <c r="A1175" s="973">
        <v>379</v>
      </c>
      <c r="B1175" s="181" t="s">
        <v>2978</v>
      </c>
      <c r="C1175" s="181" t="s">
        <v>4838</v>
      </c>
      <c r="D1175" s="116" t="s">
        <v>59</v>
      </c>
      <c r="E1175" s="116" t="s">
        <v>51</v>
      </c>
      <c r="F1175" s="82">
        <v>3</v>
      </c>
      <c r="G1175" s="64"/>
      <c r="H1175" s="64"/>
      <c r="I1175" s="662"/>
    </row>
    <row r="1176" spans="1:9" ht="15.75" x14ac:dyDescent="0.25">
      <c r="A1176" s="973">
        <v>380</v>
      </c>
      <c r="B1176" s="181" t="s">
        <v>2979</v>
      </c>
      <c r="C1176" s="181" t="s">
        <v>4838</v>
      </c>
      <c r="D1176" s="116" t="s">
        <v>59</v>
      </c>
      <c r="E1176" s="116" t="s">
        <v>51</v>
      </c>
      <c r="F1176" s="82">
        <v>4</v>
      </c>
      <c r="G1176" s="64"/>
      <c r="H1176" s="64"/>
      <c r="I1176" s="662"/>
    </row>
    <row r="1177" spans="1:9" ht="15.75" x14ac:dyDescent="0.25">
      <c r="A1177" s="973">
        <v>381</v>
      </c>
      <c r="B1177" s="181" t="s">
        <v>2980</v>
      </c>
      <c r="C1177" s="181" t="s">
        <v>4838</v>
      </c>
      <c r="D1177" s="116" t="s">
        <v>59</v>
      </c>
      <c r="E1177" s="116" t="s">
        <v>51</v>
      </c>
      <c r="F1177" s="82">
        <v>24</v>
      </c>
      <c r="G1177" s="64"/>
      <c r="H1177" s="64"/>
      <c r="I1177" s="662"/>
    </row>
    <row r="1178" spans="1:9" ht="15.75" x14ac:dyDescent="0.25">
      <c r="A1178" s="15" t="s">
        <v>789</v>
      </c>
      <c r="B1178" s="16" t="s">
        <v>144</v>
      </c>
      <c r="C1178" s="16"/>
      <c r="D1178" s="15"/>
      <c r="E1178" s="15"/>
      <c r="F1178" s="84"/>
      <c r="G1178" s="64"/>
      <c r="H1178" s="64"/>
      <c r="I1178" s="662"/>
    </row>
    <row r="1179" spans="1:9" ht="15.75" x14ac:dyDescent="0.25">
      <c r="A1179" s="185">
        <v>382</v>
      </c>
      <c r="B1179" s="181" t="s">
        <v>2983</v>
      </c>
      <c r="C1179" s="181" t="s">
        <v>4839</v>
      </c>
      <c r="D1179" s="116" t="s">
        <v>59</v>
      </c>
      <c r="E1179" s="116" t="s">
        <v>51</v>
      </c>
      <c r="F1179" s="82">
        <v>6.4</v>
      </c>
      <c r="G1179" s="64"/>
      <c r="H1179" s="64"/>
      <c r="I1179" s="662"/>
    </row>
    <row r="1180" spans="1:9" ht="15.75" x14ac:dyDescent="0.25">
      <c r="A1180" s="185">
        <v>383</v>
      </c>
      <c r="B1180" s="181" t="s">
        <v>2984</v>
      </c>
      <c r="C1180" s="181" t="s">
        <v>4839</v>
      </c>
      <c r="D1180" s="116" t="s">
        <v>59</v>
      </c>
      <c r="E1180" s="116" t="s">
        <v>51</v>
      </c>
      <c r="F1180" s="82">
        <v>5.4</v>
      </c>
      <c r="G1180" s="64"/>
      <c r="H1180" s="64"/>
      <c r="I1180" s="662"/>
    </row>
    <row r="1181" spans="1:9" ht="15.75" x14ac:dyDescent="0.25">
      <c r="A1181" s="973">
        <v>384</v>
      </c>
      <c r="B1181" s="181" t="s">
        <v>2985</v>
      </c>
      <c r="C1181" s="181" t="s">
        <v>4839</v>
      </c>
      <c r="D1181" s="116" t="s">
        <v>59</v>
      </c>
      <c r="E1181" s="116" t="s">
        <v>51</v>
      </c>
      <c r="F1181" s="82">
        <v>5.4</v>
      </c>
      <c r="G1181" s="64"/>
      <c r="H1181" s="64"/>
      <c r="I1181" s="662"/>
    </row>
    <row r="1182" spans="1:9" ht="15.75" x14ac:dyDescent="0.25">
      <c r="A1182" s="973">
        <v>385</v>
      </c>
      <c r="B1182" s="181" t="s">
        <v>2986</v>
      </c>
      <c r="C1182" s="181" t="s">
        <v>4839</v>
      </c>
      <c r="D1182" s="116" t="s">
        <v>59</v>
      </c>
      <c r="E1182" s="116" t="s">
        <v>51</v>
      </c>
      <c r="F1182" s="82">
        <v>2.1</v>
      </c>
      <c r="G1182" s="64"/>
      <c r="H1182" s="64"/>
      <c r="I1182" s="662"/>
    </row>
    <row r="1183" spans="1:9" ht="15.75" x14ac:dyDescent="0.25">
      <c r="A1183" s="973">
        <v>386</v>
      </c>
      <c r="B1183" s="181" t="s">
        <v>2987</v>
      </c>
      <c r="C1183" s="181" t="s">
        <v>4839</v>
      </c>
      <c r="D1183" s="116" t="s">
        <v>59</v>
      </c>
      <c r="E1183" s="116" t="s">
        <v>51</v>
      </c>
      <c r="F1183" s="82">
        <v>4</v>
      </c>
      <c r="G1183" s="64"/>
      <c r="H1183" s="64"/>
      <c r="I1183" s="662"/>
    </row>
    <row r="1184" spans="1:9" ht="15.75" x14ac:dyDescent="0.25">
      <c r="A1184" s="973">
        <v>387</v>
      </c>
      <c r="B1184" s="181" t="s">
        <v>2988</v>
      </c>
      <c r="C1184" s="181" t="s">
        <v>4839</v>
      </c>
      <c r="D1184" s="116" t="s">
        <v>59</v>
      </c>
      <c r="E1184" s="116" t="s">
        <v>51</v>
      </c>
      <c r="F1184" s="82">
        <v>2.2000000000000002</v>
      </c>
      <c r="G1184" s="64"/>
      <c r="H1184" s="64"/>
      <c r="I1184" s="662"/>
    </row>
    <row r="1185" spans="1:9" ht="15.75" x14ac:dyDescent="0.25">
      <c r="A1185" s="973">
        <v>388</v>
      </c>
      <c r="B1185" s="181" t="s">
        <v>2989</v>
      </c>
      <c r="C1185" s="181" t="s">
        <v>4839</v>
      </c>
      <c r="D1185" s="116" t="s">
        <v>59</v>
      </c>
      <c r="E1185" s="116" t="s">
        <v>51</v>
      </c>
      <c r="F1185" s="82">
        <v>22</v>
      </c>
      <c r="G1185" s="64"/>
      <c r="H1185" s="64"/>
      <c r="I1185" s="662"/>
    </row>
    <row r="1186" spans="1:9" ht="15.75" x14ac:dyDescent="0.25">
      <c r="A1186" s="973">
        <v>389</v>
      </c>
      <c r="B1186" s="181" t="s">
        <v>2990</v>
      </c>
      <c r="C1186" s="181" t="s">
        <v>4839</v>
      </c>
      <c r="D1186" s="116" t="s">
        <v>59</v>
      </c>
      <c r="E1186" s="116" t="s">
        <v>51</v>
      </c>
      <c r="F1186" s="82">
        <v>5</v>
      </c>
      <c r="G1186" s="64"/>
      <c r="H1186" s="64"/>
      <c r="I1186" s="662"/>
    </row>
    <row r="1187" spans="1:9" ht="15.75" x14ac:dyDescent="0.25">
      <c r="A1187" s="973">
        <v>390</v>
      </c>
      <c r="B1187" s="181" t="s">
        <v>2991</v>
      </c>
      <c r="C1187" s="181" t="s">
        <v>4839</v>
      </c>
      <c r="D1187" s="116" t="s">
        <v>59</v>
      </c>
      <c r="E1187" s="116" t="s">
        <v>51</v>
      </c>
      <c r="F1187" s="82">
        <v>7.9</v>
      </c>
      <c r="G1187" s="64"/>
      <c r="H1187" s="64"/>
      <c r="I1187" s="662"/>
    </row>
    <row r="1188" spans="1:9" ht="15.75" x14ac:dyDescent="0.25">
      <c r="A1188" s="973">
        <v>391</v>
      </c>
      <c r="B1188" s="181" t="s">
        <v>2992</v>
      </c>
      <c r="C1188" s="181" t="s">
        <v>4839</v>
      </c>
      <c r="D1188" s="116" t="s">
        <v>59</v>
      </c>
      <c r="E1188" s="116" t="s">
        <v>51</v>
      </c>
      <c r="F1188" s="82">
        <v>9</v>
      </c>
      <c r="G1188" s="64"/>
      <c r="H1188" s="64"/>
      <c r="I1188" s="662"/>
    </row>
    <row r="1189" spans="1:9" ht="15.75" x14ac:dyDescent="0.25">
      <c r="A1189" s="973">
        <v>392</v>
      </c>
      <c r="B1189" s="181" t="s">
        <v>2993</v>
      </c>
      <c r="C1189" s="181" t="s">
        <v>4840</v>
      </c>
      <c r="D1189" s="116" t="s">
        <v>59</v>
      </c>
      <c r="E1189" s="116" t="s">
        <v>51</v>
      </c>
      <c r="F1189" s="82">
        <v>3.5</v>
      </c>
      <c r="G1189" s="64"/>
      <c r="H1189" s="64"/>
      <c r="I1189" s="662"/>
    </row>
    <row r="1190" spans="1:9" s="264" customFormat="1" ht="15.75" x14ac:dyDescent="0.25">
      <c r="A1190" s="974">
        <v>393</v>
      </c>
      <c r="B1190" s="975" t="s">
        <v>2994</v>
      </c>
      <c r="C1190" s="975" t="s">
        <v>4840</v>
      </c>
      <c r="D1190" s="974" t="s">
        <v>59</v>
      </c>
      <c r="E1190" s="974" t="s">
        <v>51</v>
      </c>
      <c r="F1190" s="87">
        <v>2</v>
      </c>
      <c r="G1190" s="135"/>
      <c r="H1190" s="135"/>
      <c r="I1190" s="663"/>
    </row>
    <row r="1191" spans="1:9" ht="15.75" x14ac:dyDescent="0.25">
      <c r="A1191" s="973">
        <v>394</v>
      </c>
      <c r="B1191" s="181" t="s">
        <v>2995</v>
      </c>
      <c r="C1191" s="181" t="s">
        <v>4840</v>
      </c>
      <c r="D1191" s="116" t="s">
        <v>59</v>
      </c>
      <c r="E1191" s="116" t="s">
        <v>51</v>
      </c>
      <c r="F1191" s="82">
        <v>5</v>
      </c>
      <c r="G1191" s="64"/>
      <c r="H1191" s="64"/>
      <c r="I1191" s="662"/>
    </row>
    <row r="1192" spans="1:9" ht="15.75" x14ac:dyDescent="0.25">
      <c r="A1192" s="973">
        <v>395</v>
      </c>
      <c r="B1192" s="248" t="s">
        <v>2996</v>
      </c>
      <c r="C1192" s="248" t="s">
        <v>4840</v>
      </c>
      <c r="D1192" s="249" t="s">
        <v>59</v>
      </c>
      <c r="E1192" s="249" t="s">
        <v>51</v>
      </c>
      <c r="F1192" s="253">
        <v>8</v>
      </c>
      <c r="G1192" s="254"/>
      <c r="H1192" s="254"/>
      <c r="I1192" s="666"/>
    </row>
    <row r="1193" spans="1:9" ht="15.75" x14ac:dyDescent="0.25">
      <c r="A1193" s="973">
        <v>396</v>
      </c>
      <c r="B1193" s="181" t="s">
        <v>2997</v>
      </c>
      <c r="C1193" s="181" t="s">
        <v>4840</v>
      </c>
      <c r="D1193" s="116" t="s">
        <v>59</v>
      </c>
      <c r="E1193" s="116" t="s">
        <v>51</v>
      </c>
      <c r="F1193" s="82">
        <v>3.5</v>
      </c>
      <c r="G1193" s="64"/>
      <c r="H1193" s="64"/>
      <c r="I1193" s="662"/>
    </row>
    <row r="1194" spans="1:9" ht="15.75" x14ac:dyDescent="0.25">
      <c r="A1194" s="973">
        <v>397</v>
      </c>
      <c r="B1194" s="181" t="s">
        <v>2558</v>
      </c>
      <c r="C1194" s="181" t="s">
        <v>4840</v>
      </c>
      <c r="D1194" s="116" t="s">
        <v>59</v>
      </c>
      <c r="E1194" s="116" t="s">
        <v>51</v>
      </c>
      <c r="F1194" s="82">
        <v>2.8</v>
      </c>
      <c r="G1194" s="64"/>
      <c r="H1194" s="64"/>
      <c r="I1194" s="662"/>
    </row>
    <row r="1195" spans="1:9" ht="15.75" x14ac:dyDescent="0.25">
      <c r="A1195" s="973">
        <v>398</v>
      </c>
      <c r="B1195" s="181" t="s">
        <v>2998</v>
      </c>
      <c r="C1195" s="181" t="s">
        <v>4841</v>
      </c>
      <c r="D1195" s="116" t="s">
        <v>59</v>
      </c>
      <c r="E1195" s="116" t="s">
        <v>7</v>
      </c>
      <c r="F1195" s="82">
        <v>5</v>
      </c>
      <c r="G1195" s="64"/>
      <c r="H1195" s="64"/>
      <c r="I1195" s="662"/>
    </row>
    <row r="1196" spans="1:9" ht="15.75" x14ac:dyDescent="0.25">
      <c r="A1196" s="973">
        <v>399</v>
      </c>
      <c r="B1196" s="181" t="s">
        <v>2999</v>
      </c>
      <c r="C1196" s="181" t="s">
        <v>4841</v>
      </c>
      <c r="D1196" s="116" t="s">
        <v>59</v>
      </c>
      <c r="E1196" s="116" t="s">
        <v>7</v>
      </c>
      <c r="F1196" s="82">
        <v>6</v>
      </c>
      <c r="G1196" s="64"/>
      <c r="H1196" s="64"/>
      <c r="I1196" s="662"/>
    </row>
    <row r="1197" spans="1:9" ht="15.75" x14ac:dyDescent="0.25">
      <c r="A1197" s="973">
        <v>400</v>
      </c>
      <c r="B1197" s="181" t="s">
        <v>3000</v>
      </c>
      <c r="C1197" s="181" t="s">
        <v>4841</v>
      </c>
      <c r="D1197" s="116" t="s">
        <v>59</v>
      </c>
      <c r="E1197" s="116" t="s">
        <v>51</v>
      </c>
      <c r="F1197" s="82">
        <v>3</v>
      </c>
      <c r="G1197" s="64"/>
      <c r="H1197" s="64"/>
      <c r="I1197" s="662"/>
    </row>
    <row r="1198" spans="1:9" ht="15.75" x14ac:dyDescent="0.25">
      <c r="A1198" s="973">
        <v>401</v>
      </c>
      <c r="B1198" s="181" t="s">
        <v>3001</v>
      </c>
      <c r="C1198" s="181" t="s">
        <v>4841</v>
      </c>
      <c r="D1198" s="116" t="s">
        <v>59</v>
      </c>
      <c r="E1198" s="116" t="s">
        <v>7</v>
      </c>
      <c r="F1198" s="82">
        <v>7</v>
      </c>
      <c r="G1198" s="64"/>
      <c r="H1198" s="64"/>
      <c r="I1198" s="662"/>
    </row>
    <row r="1199" spans="1:9" ht="15.75" x14ac:dyDescent="0.25">
      <c r="A1199" s="973">
        <v>402</v>
      </c>
      <c r="B1199" s="181" t="s">
        <v>3002</v>
      </c>
      <c r="C1199" s="181" t="s">
        <v>4841</v>
      </c>
      <c r="D1199" s="116" t="s">
        <v>59</v>
      </c>
      <c r="E1199" s="116" t="s">
        <v>51</v>
      </c>
      <c r="F1199" s="82">
        <v>10</v>
      </c>
      <c r="G1199" s="64"/>
      <c r="H1199" s="64"/>
      <c r="I1199" s="662"/>
    </row>
    <row r="1200" spans="1:9" ht="15.75" x14ac:dyDescent="0.25">
      <c r="A1200" s="973">
        <v>403</v>
      </c>
      <c r="B1200" s="181" t="s">
        <v>3003</v>
      </c>
      <c r="C1200" s="181" t="s">
        <v>4841</v>
      </c>
      <c r="D1200" s="116" t="s">
        <v>59</v>
      </c>
      <c r="E1200" s="116" t="s">
        <v>7</v>
      </c>
      <c r="F1200" s="82">
        <v>5</v>
      </c>
      <c r="G1200" s="64"/>
      <c r="H1200" s="64"/>
      <c r="I1200" s="662"/>
    </row>
    <row r="1201" spans="1:9" ht="15.75" x14ac:dyDescent="0.25">
      <c r="A1201" s="973">
        <v>404</v>
      </c>
      <c r="B1201" s="181" t="s">
        <v>3004</v>
      </c>
      <c r="C1201" s="181" t="s">
        <v>4841</v>
      </c>
      <c r="D1201" s="116" t="s">
        <v>59</v>
      </c>
      <c r="E1201" s="116" t="s">
        <v>51</v>
      </c>
      <c r="F1201" s="82">
        <v>7</v>
      </c>
      <c r="G1201" s="64"/>
      <c r="H1201" s="64"/>
      <c r="I1201" s="662"/>
    </row>
    <row r="1202" spans="1:9" ht="15.75" x14ac:dyDescent="0.25">
      <c r="A1202" s="973">
        <v>405</v>
      </c>
      <c r="B1202" s="181" t="s">
        <v>2748</v>
      </c>
      <c r="C1202" s="181" t="s">
        <v>4842</v>
      </c>
      <c r="D1202" s="116" t="s">
        <v>59</v>
      </c>
      <c r="E1202" s="116" t="s">
        <v>51</v>
      </c>
      <c r="F1202" s="82">
        <v>1.08</v>
      </c>
      <c r="G1202" s="64"/>
      <c r="H1202" s="64"/>
      <c r="I1202" s="662"/>
    </row>
    <row r="1203" spans="1:9" ht="15.75" x14ac:dyDescent="0.25">
      <c r="A1203" s="973">
        <v>406</v>
      </c>
      <c r="B1203" s="181" t="s">
        <v>3005</v>
      </c>
      <c r="C1203" s="181" t="s">
        <v>4842</v>
      </c>
      <c r="D1203" s="116" t="s">
        <v>59</v>
      </c>
      <c r="E1203" s="116" t="s">
        <v>51</v>
      </c>
      <c r="F1203" s="82">
        <v>1.8</v>
      </c>
      <c r="G1203" s="64"/>
      <c r="H1203" s="64"/>
      <c r="I1203" s="662"/>
    </row>
    <row r="1204" spans="1:9" ht="15.75" x14ac:dyDescent="0.25">
      <c r="A1204" s="973">
        <v>407</v>
      </c>
      <c r="B1204" s="181" t="s">
        <v>3006</v>
      </c>
      <c r="C1204" s="181" t="s">
        <v>4842</v>
      </c>
      <c r="D1204" s="116" t="s">
        <v>59</v>
      </c>
      <c r="E1204" s="116" t="s">
        <v>51</v>
      </c>
      <c r="F1204" s="82">
        <v>1.8</v>
      </c>
      <c r="G1204" s="64"/>
      <c r="H1204" s="64"/>
      <c r="I1204" s="662"/>
    </row>
    <row r="1205" spans="1:9" ht="15.75" x14ac:dyDescent="0.25">
      <c r="A1205" s="973">
        <v>408</v>
      </c>
      <c r="B1205" s="181" t="s">
        <v>3007</v>
      </c>
      <c r="C1205" s="181" t="s">
        <v>4842</v>
      </c>
      <c r="D1205" s="116" t="s">
        <v>59</v>
      </c>
      <c r="E1205" s="116" t="s">
        <v>51</v>
      </c>
      <c r="F1205" s="82">
        <v>0.7</v>
      </c>
      <c r="G1205" s="64"/>
      <c r="H1205" s="64"/>
      <c r="I1205" s="662"/>
    </row>
    <row r="1206" spans="1:9" ht="15.75" x14ac:dyDescent="0.25">
      <c r="A1206" s="973">
        <v>409</v>
      </c>
      <c r="B1206" s="181" t="s">
        <v>3008</v>
      </c>
      <c r="C1206" s="181" t="s">
        <v>4842</v>
      </c>
      <c r="D1206" s="116" t="s">
        <v>59</v>
      </c>
      <c r="E1206" s="116" t="s">
        <v>51</v>
      </c>
      <c r="F1206" s="82">
        <v>3.61</v>
      </c>
      <c r="G1206" s="64"/>
      <c r="H1206" s="64"/>
      <c r="I1206" s="662"/>
    </row>
    <row r="1207" spans="1:9" ht="15.75" x14ac:dyDescent="0.25">
      <c r="A1207" s="973">
        <v>410</v>
      </c>
      <c r="B1207" s="181" t="s">
        <v>3009</v>
      </c>
      <c r="C1207" s="181" t="s">
        <v>4842</v>
      </c>
      <c r="D1207" s="116" t="s">
        <v>59</v>
      </c>
      <c r="E1207" s="116" t="s">
        <v>51</v>
      </c>
      <c r="F1207" s="82">
        <v>5.77</v>
      </c>
      <c r="G1207" s="64"/>
      <c r="H1207" s="64"/>
      <c r="I1207" s="662"/>
    </row>
    <row r="1208" spans="1:9" ht="15.75" x14ac:dyDescent="0.25">
      <c r="A1208" s="973">
        <v>411</v>
      </c>
      <c r="B1208" s="181" t="s">
        <v>3010</v>
      </c>
      <c r="C1208" s="181" t="s">
        <v>4979</v>
      </c>
      <c r="D1208" s="116" t="s">
        <v>59</v>
      </c>
      <c r="E1208" s="116" t="s">
        <v>51</v>
      </c>
      <c r="F1208" s="82">
        <v>4</v>
      </c>
      <c r="G1208" s="64"/>
      <c r="H1208" s="64"/>
      <c r="I1208" s="662"/>
    </row>
    <row r="1209" spans="1:9" ht="15.75" x14ac:dyDescent="0.25">
      <c r="A1209" s="973">
        <v>412</v>
      </c>
      <c r="B1209" s="181" t="s">
        <v>2583</v>
      </c>
      <c r="C1209" s="181" t="s">
        <v>4979</v>
      </c>
      <c r="D1209" s="116" t="s">
        <v>59</v>
      </c>
      <c r="E1209" s="116" t="s">
        <v>51</v>
      </c>
      <c r="F1209" s="82">
        <v>10</v>
      </c>
      <c r="G1209" s="64"/>
      <c r="H1209" s="64"/>
      <c r="I1209" s="662"/>
    </row>
    <row r="1210" spans="1:9" ht="15.75" x14ac:dyDescent="0.25">
      <c r="A1210" s="973">
        <v>413</v>
      </c>
      <c r="B1210" s="181" t="s">
        <v>3011</v>
      </c>
      <c r="C1210" s="181" t="s">
        <v>4979</v>
      </c>
      <c r="D1210" s="116" t="s">
        <v>59</v>
      </c>
      <c r="E1210" s="116" t="s">
        <v>51</v>
      </c>
      <c r="F1210" s="82">
        <v>3</v>
      </c>
      <c r="G1210" s="64"/>
      <c r="H1210" s="64"/>
      <c r="I1210" s="662"/>
    </row>
    <row r="1211" spans="1:9" ht="15.75" x14ac:dyDescent="0.25">
      <c r="A1211" s="973">
        <v>414</v>
      </c>
      <c r="B1211" s="181" t="s">
        <v>3012</v>
      </c>
      <c r="C1211" s="181" t="s">
        <v>4979</v>
      </c>
      <c r="D1211" s="116" t="s">
        <v>59</v>
      </c>
      <c r="E1211" s="116" t="s">
        <v>51</v>
      </c>
      <c r="F1211" s="82">
        <v>3</v>
      </c>
      <c r="G1211" s="64"/>
      <c r="H1211" s="64"/>
      <c r="I1211" s="662"/>
    </row>
    <row r="1212" spans="1:9" ht="15.75" x14ac:dyDescent="0.25">
      <c r="A1212" s="973">
        <v>415</v>
      </c>
      <c r="B1212" s="181" t="s">
        <v>3013</v>
      </c>
      <c r="C1212" s="181" t="s">
        <v>4979</v>
      </c>
      <c r="D1212" s="116" t="s">
        <v>59</v>
      </c>
      <c r="E1212" s="116" t="s">
        <v>51</v>
      </c>
      <c r="F1212" s="82">
        <v>5</v>
      </c>
      <c r="G1212" s="64"/>
      <c r="H1212" s="64"/>
      <c r="I1212" s="662"/>
    </row>
    <row r="1213" spans="1:9" ht="15.75" x14ac:dyDescent="0.25">
      <c r="A1213" s="973">
        <v>416</v>
      </c>
      <c r="B1213" s="181" t="s">
        <v>3014</v>
      </c>
      <c r="C1213" s="181" t="s">
        <v>4979</v>
      </c>
      <c r="D1213" s="116" t="s">
        <v>59</v>
      </c>
      <c r="E1213" s="116" t="s">
        <v>51</v>
      </c>
      <c r="F1213" s="82">
        <v>7</v>
      </c>
      <c r="G1213" s="64"/>
      <c r="H1213" s="64"/>
      <c r="I1213" s="662"/>
    </row>
    <row r="1214" spans="1:9" ht="15.75" x14ac:dyDescent="0.25">
      <c r="A1214" s="973">
        <v>417</v>
      </c>
      <c r="B1214" s="181" t="s">
        <v>3015</v>
      </c>
      <c r="C1214" s="181" t="s">
        <v>4979</v>
      </c>
      <c r="D1214" s="116" t="s">
        <v>59</v>
      </c>
      <c r="E1214" s="116" t="s">
        <v>51</v>
      </c>
      <c r="F1214" s="82">
        <v>3</v>
      </c>
      <c r="G1214" s="64"/>
      <c r="H1214" s="64"/>
      <c r="I1214" s="662"/>
    </row>
    <row r="1215" spans="1:9" ht="15.75" x14ac:dyDescent="0.25">
      <c r="A1215" s="973">
        <v>418</v>
      </c>
      <c r="B1215" s="181" t="s">
        <v>3016</v>
      </c>
      <c r="C1215" s="181" t="s">
        <v>4979</v>
      </c>
      <c r="D1215" s="116" t="s">
        <v>59</v>
      </c>
      <c r="E1215" s="116" t="s">
        <v>51</v>
      </c>
      <c r="F1215" s="82">
        <v>4</v>
      </c>
      <c r="G1215" s="64"/>
      <c r="H1215" s="64"/>
      <c r="I1215" s="662"/>
    </row>
    <row r="1216" spans="1:9" ht="15.75" x14ac:dyDescent="0.25">
      <c r="A1216" s="15" t="s">
        <v>790</v>
      </c>
      <c r="B1216" s="16" t="s">
        <v>145</v>
      </c>
      <c r="C1216" s="16"/>
      <c r="D1216" s="15"/>
      <c r="E1216" s="15"/>
      <c r="F1216" s="84"/>
      <c r="G1216" s="64"/>
      <c r="H1216" s="64"/>
      <c r="I1216" s="662"/>
    </row>
    <row r="1217" spans="1:9" ht="15.75" x14ac:dyDescent="0.25">
      <c r="A1217" s="116">
        <v>419</v>
      </c>
      <c r="B1217" s="57" t="s">
        <v>5245</v>
      </c>
      <c r="C1217" s="57" t="s">
        <v>5109</v>
      </c>
      <c r="D1217" s="57"/>
      <c r="E1217" s="56" t="s">
        <v>7</v>
      </c>
      <c r="F1217" s="68">
        <v>35</v>
      </c>
      <c r="G1217" s="111">
        <v>700</v>
      </c>
      <c r="H1217" s="111">
        <v>700</v>
      </c>
      <c r="I1217" s="112" t="s">
        <v>5271</v>
      </c>
    </row>
    <row r="1218" spans="1:9" ht="15.75" x14ac:dyDescent="0.25">
      <c r="A1218" s="116">
        <v>420</v>
      </c>
      <c r="B1218" s="181" t="s">
        <v>3017</v>
      </c>
      <c r="C1218" s="181" t="s">
        <v>4843</v>
      </c>
      <c r="D1218" s="116" t="s">
        <v>59</v>
      </c>
      <c r="E1218" s="116" t="s">
        <v>51</v>
      </c>
      <c r="F1218" s="82">
        <v>28.8</v>
      </c>
      <c r="G1218" s="64"/>
      <c r="H1218" s="64"/>
      <c r="I1218" s="662"/>
    </row>
    <row r="1219" spans="1:9" ht="15.75" x14ac:dyDescent="0.25">
      <c r="A1219" s="973">
        <v>421</v>
      </c>
      <c r="B1219" s="181" t="s">
        <v>3018</v>
      </c>
      <c r="C1219" s="181" t="s">
        <v>4843</v>
      </c>
      <c r="D1219" s="116" t="s">
        <v>59</v>
      </c>
      <c r="E1219" s="116" t="s">
        <v>51</v>
      </c>
      <c r="F1219" s="82">
        <v>13.4</v>
      </c>
      <c r="G1219" s="64"/>
      <c r="H1219" s="64"/>
      <c r="I1219" s="662"/>
    </row>
    <row r="1220" spans="1:9" ht="15.75" x14ac:dyDescent="0.25">
      <c r="A1220" s="973">
        <v>422</v>
      </c>
      <c r="B1220" s="181" t="s">
        <v>3019</v>
      </c>
      <c r="C1220" s="181" t="s">
        <v>4843</v>
      </c>
      <c r="D1220" s="116" t="s">
        <v>59</v>
      </c>
      <c r="E1220" s="116" t="s">
        <v>51</v>
      </c>
      <c r="F1220" s="82">
        <v>15.5</v>
      </c>
      <c r="G1220" s="64"/>
      <c r="H1220" s="64"/>
      <c r="I1220" s="662"/>
    </row>
    <row r="1221" spans="1:9" ht="15.75" x14ac:dyDescent="0.25">
      <c r="A1221" s="973">
        <v>423</v>
      </c>
      <c r="B1221" s="181" t="s">
        <v>3020</v>
      </c>
      <c r="C1221" s="181" t="s">
        <v>4843</v>
      </c>
      <c r="D1221" s="116" t="s">
        <v>59</v>
      </c>
      <c r="E1221" s="116" t="s">
        <v>51</v>
      </c>
      <c r="F1221" s="82">
        <v>3.8</v>
      </c>
      <c r="G1221" s="64"/>
      <c r="H1221" s="64"/>
      <c r="I1221" s="662"/>
    </row>
    <row r="1222" spans="1:9" ht="15.75" x14ac:dyDescent="0.25">
      <c r="A1222" s="973">
        <v>424</v>
      </c>
      <c r="B1222" s="181" t="s">
        <v>3021</v>
      </c>
      <c r="C1222" s="181" t="s">
        <v>4843</v>
      </c>
      <c r="D1222" s="116" t="s">
        <v>59</v>
      </c>
      <c r="E1222" s="116" t="s">
        <v>51</v>
      </c>
      <c r="F1222" s="82">
        <v>18.399999999999999</v>
      </c>
      <c r="G1222" s="64"/>
      <c r="H1222" s="64"/>
      <c r="I1222" s="662"/>
    </row>
    <row r="1223" spans="1:9" ht="21.75" customHeight="1" x14ac:dyDescent="0.25">
      <c r="A1223" s="973">
        <v>425</v>
      </c>
      <c r="B1223" s="181" t="s">
        <v>3022</v>
      </c>
      <c r="C1223" s="181" t="s">
        <v>4843</v>
      </c>
      <c r="D1223" s="116" t="s">
        <v>59</v>
      </c>
      <c r="E1223" s="116" t="s">
        <v>51</v>
      </c>
      <c r="F1223" s="82">
        <v>5</v>
      </c>
      <c r="G1223" s="64"/>
      <c r="H1223" s="64"/>
      <c r="I1223" s="662"/>
    </row>
    <row r="1224" spans="1:9" ht="15.75" x14ac:dyDescent="0.25">
      <c r="A1224" s="973">
        <v>426</v>
      </c>
      <c r="B1224" s="181" t="s">
        <v>3023</v>
      </c>
      <c r="C1224" s="181" t="s">
        <v>4843</v>
      </c>
      <c r="D1224" s="116" t="s">
        <v>59</v>
      </c>
      <c r="E1224" s="116" t="s">
        <v>51</v>
      </c>
      <c r="F1224" s="82">
        <v>2.9</v>
      </c>
      <c r="G1224" s="64"/>
      <c r="H1224" s="64"/>
      <c r="I1224" s="662"/>
    </row>
    <row r="1225" spans="1:9" ht="31.5" x14ac:dyDescent="0.25">
      <c r="A1225" s="973">
        <v>427</v>
      </c>
      <c r="B1225" s="181" t="s">
        <v>3024</v>
      </c>
      <c r="C1225" s="181" t="s">
        <v>4843</v>
      </c>
      <c r="D1225" s="116" t="s">
        <v>59</v>
      </c>
      <c r="E1225" s="116" t="s">
        <v>51</v>
      </c>
      <c r="F1225" s="82">
        <v>4</v>
      </c>
      <c r="G1225" s="64"/>
      <c r="H1225" s="64"/>
      <c r="I1225" s="662"/>
    </row>
    <row r="1226" spans="1:9" ht="31.5" x14ac:dyDescent="0.25">
      <c r="A1226" s="973">
        <v>428</v>
      </c>
      <c r="B1226" s="181" t="s">
        <v>3025</v>
      </c>
      <c r="C1226" s="181" t="s">
        <v>4843</v>
      </c>
      <c r="D1226" s="116" t="s">
        <v>59</v>
      </c>
      <c r="E1226" s="116" t="s">
        <v>51</v>
      </c>
      <c r="F1226" s="82">
        <v>0.5</v>
      </c>
      <c r="G1226" s="64"/>
      <c r="H1226" s="64"/>
      <c r="I1226" s="662"/>
    </row>
    <row r="1227" spans="1:9" ht="15.75" x14ac:dyDescent="0.25">
      <c r="A1227" s="973">
        <v>429</v>
      </c>
      <c r="B1227" s="181" t="s">
        <v>3026</v>
      </c>
      <c r="C1227" s="181" t="s">
        <v>4843</v>
      </c>
      <c r="D1227" s="116" t="s">
        <v>59</v>
      </c>
      <c r="E1227" s="116" t="s">
        <v>51</v>
      </c>
      <c r="F1227" s="82">
        <v>4.8</v>
      </c>
      <c r="G1227" s="64"/>
      <c r="H1227" s="64"/>
      <c r="I1227" s="662"/>
    </row>
    <row r="1228" spans="1:9" ht="15.75" x14ac:dyDescent="0.25">
      <c r="A1228" s="973">
        <v>430</v>
      </c>
      <c r="B1228" s="181" t="s">
        <v>3027</v>
      </c>
      <c r="C1228" s="181" t="s">
        <v>4978</v>
      </c>
      <c r="D1228" s="116" t="s">
        <v>59</v>
      </c>
      <c r="E1228" s="116" t="s">
        <v>51</v>
      </c>
      <c r="F1228" s="82">
        <v>2.5</v>
      </c>
      <c r="G1228" s="64"/>
      <c r="H1228" s="64"/>
      <c r="I1228" s="662"/>
    </row>
    <row r="1229" spans="1:9" ht="15.75" x14ac:dyDescent="0.25">
      <c r="A1229" s="973">
        <v>431</v>
      </c>
      <c r="B1229" s="181" t="s">
        <v>3028</v>
      </c>
      <c r="C1229" s="181" t="s">
        <v>4978</v>
      </c>
      <c r="D1229" s="116" t="s">
        <v>59</v>
      </c>
      <c r="E1229" s="116" t="s">
        <v>51</v>
      </c>
      <c r="F1229" s="82">
        <v>1.5</v>
      </c>
      <c r="G1229" s="64"/>
      <c r="H1229" s="64"/>
      <c r="I1229" s="662"/>
    </row>
    <row r="1230" spans="1:9" ht="15.75" x14ac:dyDescent="0.25">
      <c r="A1230" s="973">
        <v>432</v>
      </c>
      <c r="B1230" s="181" t="s">
        <v>327</v>
      </c>
      <c r="C1230" s="181" t="s">
        <v>4844</v>
      </c>
      <c r="D1230" s="116" t="s">
        <v>59</v>
      </c>
      <c r="E1230" s="116" t="s">
        <v>51</v>
      </c>
      <c r="F1230" s="82">
        <v>46</v>
      </c>
      <c r="G1230" s="64"/>
      <c r="H1230" s="64"/>
      <c r="I1230" s="662"/>
    </row>
    <row r="1231" spans="1:9" ht="31.5" x14ac:dyDescent="0.25">
      <c r="A1231" s="973">
        <v>433</v>
      </c>
      <c r="B1231" s="181" t="s">
        <v>3029</v>
      </c>
      <c r="C1231" s="181" t="s">
        <v>4844</v>
      </c>
      <c r="D1231" s="116" t="s">
        <v>59</v>
      </c>
      <c r="E1231" s="116" t="s">
        <v>51</v>
      </c>
      <c r="F1231" s="82">
        <v>10</v>
      </c>
      <c r="G1231" s="64"/>
      <c r="H1231" s="64"/>
      <c r="I1231" s="662"/>
    </row>
    <row r="1232" spans="1:9" ht="31.5" x14ac:dyDescent="0.25">
      <c r="A1232" s="973">
        <v>434</v>
      </c>
      <c r="B1232" s="181" t="s">
        <v>3030</v>
      </c>
      <c r="C1232" s="181" t="s">
        <v>4844</v>
      </c>
      <c r="D1232" s="116" t="s">
        <v>59</v>
      </c>
      <c r="E1232" s="116" t="s">
        <v>51</v>
      </c>
      <c r="F1232" s="82">
        <v>8</v>
      </c>
      <c r="G1232" s="64"/>
      <c r="H1232" s="64"/>
      <c r="I1232" s="662"/>
    </row>
    <row r="1233" spans="1:9" ht="15.75" x14ac:dyDescent="0.25">
      <c r="A1233" s="973">
        <v>435</v>
      </c>
      <c r="B1233" s="181" t="s">
        <v>3031</v>
      </c>
      <c r="C1233" s="181" t="s">
        <v>4844</v>
      </c>
      <c r="D1233" s="116" t="s">
        <v>59</v>
      </c>
      <c r="E1233" s="116" t="s">
        <v>114</v>
      </c>
      <c r="F1233" s="82">
        <v>3</v>
      </c>
      <c r="G1233" s="64"/>
      <c r="H1233" s="64"/>
      <c r="I1233" s="662"/>
    </row>
    <row r="1234" spans="1:9" ht="15.75" x14ac:dyDescent="0.25">
      <c r="A1234" s="973">
        <v>436</v>
      </c>
      <c r="B1234" s="181" t="s">
        <v>3032</v>
      </c>
      <c r="C1234" s="181" t="s">
        <v>4844</v>
      </c>
      <c r="D1234" s="116" t="s">
        <v>59</v>
      </c>
      <c r="E1234" s="116" t="s">
        <v>114</v>
      </c>
      <c r="F1234" s="82">
        <v>2.1</v>
      </c>
      <c r="G1234" s="64"/>
      <c r="H1234" s="64"/>
      <c r="I1234" s="662"/>
    </row>
    <row r="1235" spans="1:9" ht="15.75" x14ac:dyDescent="0.25">
      <c r="A1235" s="973">
        <v>437</v>
      </c>
      <c r="B1235" s="181" t="s">
        <v>3033</v>
      </c>
      <c r="C1235" s="181" t="s">
        <v>4844</v>
      </c>
      <c r="D1235" s="116" t="s">
        <v>59</v>
      </c>
      <c r="E1235" s="116" t="s">
        <v>114</v>
      </c>
      <c r="F1235" s="82">
        <v>3.5</v>
      </c>
      <c r="G1235" s="64"/>
      <c r="H1235" s="64"/>
      <c r="I1235" s="662"/>
    </row>
    <row r="1236" spans="1:9" ht="15.75" x14ac:dyDescent="0.25">
      <c r="A1236" s="973">
        <v>438</v>
      </c>
      <c r="B1236" s="181" t="s">
        <v>3034</v>
      </c>
      <c r="C1236" s="181" t="s">
        <v>4844</v>
      </c>
      <c r="D1236" s="116" t="s">
        <v>59</v>
      </c>
      <c r="E1236" s="116" t="s">
        <v>114</v>
      </c>
      <c r="F1236" s="82">
        <v>1.8</v>
      </c>
      <c r="G1236" s="64"/>
      <c r="H1236" s="64"/>
      <c r="I1236" s="662"/>
    </row>
    <row r="1237" spans="1:9" ht="15.75" x14ac:dyDescent="0.25">
      <c r="A1237" s="973">
        <v>439</v>
      </c>
      <c r="B1237" s="181" t="s">
        <v>3035</v>
      </c>
      <c r="C1237" s="181" t="s">
        <v>4844</v>
      </c>
      <c r="D1237" s="116" t="s">
        <v>59</v>
      </c>
      <c r="E1237" s="116" t="s">
        <v>114</v>
      </c>
      <c r="F1237" s="82">
        <v>1.8</v>
      </c>
      <c r="G1237" s="64"/>
      <c r="H1237" s="64"/>
      <c r="I1237" s="662"/>
    </row>
    <row r="1238" spans="1:9" ht="15.75" x14ac:dyDescent="0.25">
      <c r="A1238" s="973">
        <v>440</v>
      </c>
      <c r="B1238" s="181" t="s">
        <v>3036</v>
      </c>
      <c r="C1238" s="181" t="s">
        <v>4844</v>
      </c>
      <c r="D1238" s="116" t="s">
        <v>59</v>
      </c>
      <c r="E1238" s="116" t="s">
        <v>114</v>
      </c>
      <c r="F1238" s="82">
        <v>2</v>
      </c>
      <c r="G1238" s="64"/>
      <c r="H1238" s="64"/>
      <c r="I1238" s="662"/>
    </row>
    <row r="1239" spans="1:9" ht="15.75" x14ac:dyDescent="0.25">
      <c r="A1239" s="973">
        <v>441</v>
      </c>
      <c r="B1239" s="181" t="s">
        <v>3037</v>
      </c>
      <c r="C1239" s="181" t="s">
        <v>191</v>
      </c>
      <c r="D1239" s="116" t="s">
        <v>59</v>
      </c>
      <c r="E1239" s="116" t="s">
        <v>51</v>
      </c>
      <c r="F1239" s="82">
        <v>34.6</v>
      </c>
      <c r="G1239" s="64"/>
      <c r="H1239" s="64"/>
      <c r="I1239" s="662"/>
    </row>
    <row r="1240" spans="1:9" s="252" customFormat="1" ht="15.75" x14ac:dyDescent="0.25">
      <c r="A1240" s="973">
        <v>442</v>
      </c>
      <c r="B1240" s="181" t="s">
        <v>3038</v>
      </c>
      <c r="C1240" s="181" t="s">
        <v>191</v>
      </c>
      <c r="D1240" s="116" t="s">
        <v>59</v>
      </c>
      <c r="E1240" s="116" t="s">
        <v>51</v>
      </c>
      <c r="F1240" s="82">
        <v>7.2</v>
      </c>
      <c r="G1240" s="64"/>
      <c r="H1240" s="64"/>
      <c r="I1240" s="662"/>
    </row>
    <row r="1241" spans="1:9" ht="15.75" x14ac:dyDescent="0.25">
      <c r="A1241" s="973">
        <v>443</v>
      </c>
      <c r="B1241" s="181" t="s">
        <v>3039</v>
      </c>
      <c r="C1241" s="181" t="s">
        <v>191</v>
      </c>
      <c r="D1241" s="116" t="s">
        <v>59</v>
      </c>
      <c r="E1241" s="116" t="s">
        <v>51</v>
      </c>
      <c r="F1241" s="82">
        <v>10.6</v>
      </c>
      <c r="G1241" s="64"/>
      <c r="H1241" s="64"/>
      <c r="I1241" s="662"/>
    </row>
    <row r="1242" spans="1:9" ht="15.75" x14ac:dyDescent="0.25">
      <c r="A1242" s="973">
        <v>444</v>
      </c>
      <c r="B1242" s="183" t="s">
        <v>3040</v>
      </c>
      <c r="C1242" s="183" t="s">
        <v>191</v>
      </c>
      <c r="D1242" s="243" t="s">
        <v>59</v>
      </c>
      <c r="E1242" s="243" t="s">
        <v>51</v>
      </c>
      <c r="F1242" s="88">
        <v>4</v>
      </c>
      <c r="G1242" s="65"/>
      <c r="H1242" s="65"/>
      <c r="I1242" s="217"/>
    </row>
    <row r="1243" spans="1:9" ht="15.75" x14ac:dyDescent="0.25">
      <c r="A1243" s="973">
        <v>445</v>
      </c>
      <c r="B1243" s="181" t="s">
        <v>3041</v>
      </c>
      <c r="C1243" s="181" t="s">
        <v>191</v>
      </c>
      <c r="D1243" s="116" t="s">
        <v>59</v>
      </c>
      <c r="E1243" s="116" t="s">
        <v>51</v>
      </c>
      <c r="F1243" s="82">
        <v>5.0999999999999996</v>
      </c>
      <c r="G1243" s="64"/>
      <c r="H1243" s="64"/>
      <c r="I1243" s="662"/>
    </row>
    <row r="1244" spans="1:9" ht="15.75" x14ac:dyDescent="0.25">
      <c r="A1244" s="71" t="s">
        <v>96</v>
      </c>
      <c r="B1244" s="72" t="s">
        <v>6995</v>
      </c>
      <c r="C1244" s="72"/>
      <c r="D1244" s="71"/>
      <c r="E1244" s="71"/>
      <c r="F1244" s="85"/>
      <c r="G1244" s="134"/>
      <c r="H1244" s="134"/>
      <c r="I1244" s="661"/>
    </row>
    <row r="1245" spans="1:9" ht="15.75" x14ac:dyDescent="0.25">
      <c r="A1245" s="17" t="s">
        <v>3</v>
      </c>
      <c r="B1245" s="18" t="s">
        <v>6996</v>
      </c>
      <c r="C1245" s="18"/>
      <c r="D1245" s="17"/>
      <c r="E1245" s="17"/>
      <c r="F1245" s="89"/>
      <c r="G1245" s="64"/>
      <c r="H1245" s="64"/>
      <c r="I1245" s="662"/>
    </row>
    <row r="1246" spans="1:9" ht="15.75" x14ac:dyDescent="0.25">
      <c r="A1246" s="116">
        <v>1</v>
      </c>
      <c r="B1246" s="181" t="s">
        <v>3042</v>
      </c>
      <c r="C1246" s="181" t="s">
        <v>4987</v>
      </c>
      <c r="D1246" s="116" t="s">
        <v>59</v>
      </c>
      <c r="E1246" s="116" t="s">
        <v>7</v>
      </c>
      <c r="F1246" s="82">
        <v>13</v>
      </c>
      <c r="G1246" s="64"/>
      <c r="H1246" s="64"/>
      <c r="I1246" s="662"/>
    </row>
    <row r="1247" spans="1:9" ht="15.75" x14ac:dyDescent="0.25">
      <c r="A1247" s="116">
        <v>2</v>
      </c>
      <c r="B1247" s="181" t="s">
        <v>3043</v>
      </c>
      <c r="C1247" s="181" t="s">
        <v>4755</v>
      </c>
      <c r="D1247" s="116" t="s">
        <v>59</v>
      </c>
      <c r="E1247" s="116" t="s">
        <v>7</v>
      </c>
      <c r="F1247" s="82">
        <v>20</v>
      </c>
      <c r="G1247" s="64"/>
      <c r="H1247" s="64"/>
      <c r="I1247" s="662"/>
    </row>
    <row r="1248" spans="1:9" ht="15.75" x14ac:dyDescent="0.25">
      <c r="A1248" s="973">
        <v>3</v>
      </c>
      <c r="B1248" s="181" t="s">
        <v>3044</v>
      </c>
      <c r="C1248" s="181" t="s">
        <v>5375</v>
      </c>
      <c r="D1248" s="116" t="s">
        <v>59</v>
      </c>
      <c r="E1248" s="116" t="s">
        <v>7</v>
      </c>
      <c r="F1248" s="82">
        <v>19</v>
      </c>
      <c r="G1248" s="64"/>
      <c r="H1248" s="64"/>
      <c r="I1248" s="662"/>
    </row>
    <row r="1249" spans="1:9" ht="15.75" x14ac:dyDescent="0.25">
      <c r="A1249" s="973">
        <v>4</v>
      </c>
      <c r="B1249" s="181" t="s">
        <v>3045</v>
      </c>
      <c r="C1249" s="181" t="s">
        <v>5376</v>
      </c>
      <c r="D1249" s="116" t="s">
        <v>59</v>
      </c>
      <c r="E1249" s="116" t="s">
        <v>7</v>
      </c>
      <c r="F1249" s="82">
        <v>28</v>
      </c>
      <c r="G1249" s="64"/>
      <c r="H1249" s="64"/>
      <c r="I1249" s="662"/>
    </row>
    <row r="1250" spans="1:9" ht="15.75" x14ac:dyDescent="0.25">
      <c r="A1250" s="973">
        <v>5</v>
      </c>
      <c r="B1250" s="181" t="s">
        <v>3048</v>
      </c>
      <c r="C1250" s="181" t="s">
        <v>5377</v>
      </c>
      <c r="D1250" s="116" t="s">
        <v>59</v>
      </c>
      <c r="E1250" s="116" t="s">
        <v>7</v>
      </c>
      <c r="F1250" s="82">
        <v>29</v>
      </c>
      <c r="G1250" s="64"/>
      <c r="H1250" s="64"/>
      <c r="I1250" s="662"/>
    </row>
    <row r="1251" spans="1:9" ht="15.75" x14ac:dyDescent="0.25">
      <c r="A1251" s="973">
        <v>6</v>
      </c>
      <c r="B1251" s="181" t="s">
        <v>3047</v>
      </c>
      <c r="C1251" s="181" t="s">
        <v>5377</v>
      </c>
      <c r="D1251" s="116" t="s">
        <v>59</v>
      </c>
      <c r="E1251" s="116" t="s">
        <v>7</v>
      </c>
      <c r="F1251" s="82">
        <v>22.8</v>
      </c>
      <c r="G1251" s="64"/>
      <c r="H1251" s="64"/>
      <c r="I1251" s="662"/>
    </row>
    <row r="1252" spans="1:9" ht="15.75" x14ac:dyDescent="0.25">
      <c r="A1252" s="973">
        <v>7</v>
      </c>
      <c r="B1252" s="181" t="s">
        <v>3046</v>
      </c>
      <c r="C1252" s="181" t="s">
        <v>5378</v>
      </c>
      <c r="D1252" s="116" t="s">
        <v>59</v>
      </c>
      <c r="E1252" s="116" t="s">
        <v>7</v>
      </c>
      <c r="F1252" s="82">
        <v>18</v>
      </c>
      <c r="G1252" s="64"/>
      <c r="H1252" s="64"/>
      <c r="I1252" s="662"/>
    </row>
    <row r="1253" spans="1:9" ht="15.75" x14ac:dyDescent="0.25">
      <c r="A1253" s="973">
        <v>8</v>
      </c>
      <c r="B1253" s="181" t="s">
        <v>3049</v>
      </c>
      <c r="C1253" s="181" t="s">
        <v>5378</v>
      </c>
      <c r="D1253" s="116" t="s">
        <v>59</v>
      </c>
      <c r="E1253" s="116" t="s">
        <v>7</v>
      </c>
      <c r="F1253" s="82">
        <v>11</v>
      </c>
      <c r="G1253" s="64"/>
      <c r="H1253" s="64"/>
      <c r="I1253" s="662"/>
    </row>
    <row r="1254" spans="1:9" ht="15.75" x14ac:dyDescent="0.25">
      <c r="A1254" s="973">
        <v>9</v>
      </c>
      <c r="B1254" s="181" t="s">
        <v>3050</v>
      </c>
      <c r="C1254" s="181" t="s">
        <v>5379</v>
      </c>
      <c r="D1254" s="116" t="s">
        <v>59</v>
      </c>
      <c r="E1254" s="116" t="s">
        <v>7</v>
      </c>
      <c r="F1254" s="82">
        <v>8</v>
      </c>
      <c r="G1254" s="64"/>
      <c r="H1254" s="64"/>
      <c r="I1254" s="662"/>
    </row>
    <row r="1255" spans="1:9" ht="15.75" x14ac:dyDescent="0.25">
      <c r="A1255" s="973">
        <v>10</v>
      </c>
      <c r="B1255" s="181" t="s">
        <v>3051</v>
      </c>
      <c r="C1255" s="181" t="s">
        <v>5380</v>
      </c>
      <c r="D1255" s="116" t="s">
        <v>59</v>
      </c>
      <c r="E1255" s="116" t="s">
        <v>51</v>
      </c>
      <c r="F1255" s="82">
        <v>6</v>
      </c>
      <c r="G1255" s="64"/>
      <c r="H1255" s="64"/>
      <c r="I1255" s="662"/>
    </row>
    <row r="1256" spans="1:9" ht="15.75" x14ac:dyDescent="0.25">
      <c r="A1256" s="973">
        <v>11</v>
      </c>
      <c r="B1256" s="181" t="s">
        <v>3052</v>
      </c>
      <c r="C1256" s="181" t="s">
        <v>5380</v>
      </c>
      <c r="D1256" s="116" t="s">
        <v>59</v>
      </c>
      <c r="E1256" s="116" t="s">
        <v>51</v>
      </c>
      <c r="F1256" s="82">
        <v>15</v>
      </c>
      <c r="G1256" s="64"/>
      <c r="H1256" s="64"/>
      <c r="I1256" s="662"/>
    </row>
    <row r="1257" spans="1:9" ht="15.75" x14ac:dyDescent="0.25">
      <c r="A1257" s="973">
        <v>12</v>
      </c>
      <c r="B1257" s="181" t="s">
        <v>3053</v>
      </c>
      <c r="C1257" s="181" t="s">
        <v>4756</v>
      </c>
      <c r="D1257" s="116" t="s">
        <v>59</v>
      </c>
      <c r="E1257" s="116" t="s">
        <v>51</v>
      </c>
      <c r="F1257" s="82">
        <v>10</v>
      </c>
      <c r="G1257" s="64"/>
      <c r="H1257" s="64"/>
      <c r="I1257" s="662"/>
    </row>
    <row r="1258" spans="1:9" ht="15.75" x14ac:dyDescent="0.25">
      <c r="A1258" s="973">
        <v>13</v>
      </c>
      <c r="B1258" s="181" t="s">
        <v>3054</v>
      </c>
      <c r="C1258" s="181" t="s">
        <v>4756</v>
      </c>
      <c r="D1258" s="116" t="s">
        <v>59</v>
      </c>
      <c r="E1258" s="116" t="s">
        <v>51</v>
      </c>
      <c r="F1258" s="82">
        <v>8</v>
      </c>
      <c r="G1258" s="64"/>
      <c r="H1258" s="64"/>
      <c r="I1258" s="662"/>
    </row>
    <row r="1259" spans="1:9" ht="15.75" x14ac:dyDescent="0.25">
      <c r="A1259" s="973">
        <v>14</v>
      </c>
      <c r="B1259" s="181" t="s">
        <v>2384</v>
      </c>
      <c r="C1259" s="181" t="s">
        <v>4756</v>
      </c>
      <c r="D1259" s="116" t="s">
        <v>59</v>
      </c>
      <c r="E1259" s="116" t="s">
        <v>51</v>
      </c>
      <c r="F1259" s="82">
        <v>9</v>
      </c>
      <c r="G1259" s="64"/>
      <c r="H1259" s="64"/>
      <c r="I1259" s="662"/>
    </row>
    <row r="1260" spans="1:9" ht="15.75" x14ac:dyDescent="0.25">
      <c r="A1260" s="973">
        <v>15</v>
      </c>
      <c r="B1260" s="181" t="s">
        <v>3055</v>
      </c>
      <c r="C1260" s="181" t="s">
        <v>4756</v>
      </c>
      <c r="D1260" s="116" t="s">
        <v>59</v>
      </c>
      <c r="E1260" s="116" t="s">
        <v>51</v>
      </c>
      <c r="F1260" s="82">
        <v>6</v>
      </c>
      <c r="G1260" s="64"/>
      <c r="H1260" s="64"/>
      <c r="I1260" s="662"/>
    </row>
    <row r="1261" spans="1:9" ht="15.75" x14ac:dyDescent="0.25">
      <c r="A1261" s="973">
        <v>16</v>
      </c>
      <c r="B1261" s="181" t="s">
        <v>3056</v>
      </c>
      <c r="C1261" s="181" t="s">
        <v>5381</v>
      </c>
      <c r="D1261" s="116" t="s">
        <v>59</v>
      </c>
      <c r="E1261" s="116" t="s">
        <v>51</v>
      </c>
      <c r="F1261" s="82">
        <v>36</v>
      </c>
      <c r="G1261" s="64"/>
      <c r="H1261" s="64"/>
      <c r="I1261" s="662"/>
    </row>
    <row r="1262" spans="1:9" ht="15.75" x14ac:dyDescent="0.25">
      <c r="A1262" s="973">
        <v>17</v>
      </c>
      <c r="B1262" s="181" t="s">
        <v>3057</v>
      </c>
      <c r="C1262" s="181" t="s">
        <v>5381</v>
      </c>
      <c r="D1262" s="116" t="s">
        <v>59</v>
      </c>
      <c r="E1262" s="116" t="s">
        <v>51</v>
      </c>
      <c r="F1262" s="82">
        <v>33.799999999999997</v>
      </c>
      <c r="G1262" s="64"/>
      <c r="H1262" s="64"/>
      <c r="I1262" s="662"/>
    </row>
    <row r="1263" spans="1:9" ht="15.75" x14ac:dyDescent="0.25">
      <c r="A1263" s="973">
        <v>18</v>
      </c>
      <c r="B1263" s="181" t="s">
        <v>3058</v>
      </c>
      <c r="C1263" s="181" t="s">
        <v>5376</v>
      </c>
      <c r="D1263" s="116" t="s">
        <v>59</v>
      </c>
      <c r="E1263" s="116" t="s">
        <v>51</v>
      </c>
      <c r="F1263" s="82">
        <v>18</v>
      </c>
      <c r="G1263" s="64"/>
      <c r="H1263" s="64"/>
      <c r="I1263" s="662"/>
    </row>
    <row r="1264" spans="1:9" ht="15.75" x14ac:dyDescent="0.25">
      <c r="A1264" s="973">
        <v>19</v>
      </c>
      <c r="B1264" s="181" t="s">
        <v>3059</v>
      </c>
      <c r="C1264" s="181" t="s">
        <v>5380</v>
      </c>
      <c r="D1264" s="116" t="s">
        <v>59</v>
      </c>
      <c r="E1264" s="116" t="s">
        <v>51</v>
      </c>
      <c r="F1264" s="82">
        <v>35</v>
      </c>
      <c r="G1264" s="64"/>
      <c r="H1264" s="64"/>
      <c r="I1264" s="662"/>
    </row>
    <row r="1265" spans="1:9" ht="15.75" x14ac:dyDescent="0.25">
      <c r="A1265" s="973">
        <v>20</v>
      </c>
      <c r="B1265" s="181" t="s">
        <v>3060</v>
      </c>
      <c r="C1265" s="181" t="s">
        <v>5382</v>
      </c>
      <c r="D1265" s="116" t="s">
        <v>59</v>
      </c>
      <c r="E1265" s="116" t="s">
        <v>51</v>
      </c>
      <c r="F1265" s="82">
        <v>41</v>
      </c>
      <c r="G1265" s="64"/>
      <c r="H1265" s="64"/>
      <c r="I1265" s="662"/>
    </row>
    <row r="1266" spans="1:9" ht="15.75" x14ac:dyDescent="0.25">
      <c r="A1266" s="973">
        <v>21</v>
      </c>
      <c r="B1266" s="181" t="s">
        <v>3061</v>
      </c>
      <c r="C1266" s="181" t="s">
        <v>329</v>
      </c>
      <c r="D1266" s="116" t="s">
        <v>59</v>
      </c>
      <c r="E1266" s="116" t="s">
        <v>51</v>
      </c>
      <c r="F1266" s="82">
        <v>4</v>
      </c>
      <c r="G1266" s="64"/>
      <c r="H1266" s="64"/>
      <c r="I1266" s="662"/>
    </row>
    <row r="1267" spans="1:9" ht="15.75" x14ac:dyDescent="0.25">
      <c r="A1267" s="973">
        <v>22</v>
      </c>
      <c r="B1267" s="181" t="s">
        <v>3062</v>
      </c>
      <c r="C1267" s="181" t="s">
        <v>5383</v>
      </c>
      <c r="D1267" s="116" t="s">
        <v>59</v>
      </c>
      <c r="E1267" s="116" t="s">
        <v>51</v>
      </c>
      <c r="F1267" s="82">
        <v>45.3</v>
      </c>
      <c r="G1267" s="64"/>
      <c r="H1267" s="64"/>
      <c r="I1267" s="662"/>
    </row>
    <row r="1268" spans="1:9" ht="15.75" x14ac:dyDescent="0.25">
      <c r="A1268" s="973">
        <v>23</v>
      </c>
      <c r="B1268" s="181" t="s">
        <v>3063</v>
      </c>
      <c r="C1268" s="181" t="s">
        <v>4755</v>
      </c>
      <c r="D1268" s="116" t="s">
        <v>59</v>
      </c>
      <c r="E1268" s="116" t="s">
        <v>51</v>
      </c>
      <c r="F1268" s="82">
        <v>40</v>
      </c>
      <c r="G1268" s="64"/>
      <c r="H1268" s="64"/>
      <c r="I1268" s="662"/>
    </row>
    <row r="1269" spans="1:9" ht="15.75" x14ac:dyDescent="0.25">
      <c r="A1269" s="973">
        <v>24</v>
      </c>
      <c r="B1269" s="181" t="s">
        <v>3064</v>
      </c>
      <c r="C1269" s="181" t="s">
        <v>5383</v>
      </c>
      <c r="D1269" s="116" t="s">
        <v>59</v>
      </c>
      <c r="E1269" s="116" t="s">
        <v>51</v>
      </c>
      <c r="F1269" s="82">
        <v>29.7</v>
      </c>
      <c r="G1269" s="64"/>
      <c r="H1269" s="64"/>
      <c r="I1269" s="662"/>
    </row>
    <row r="1270" spans="1:9" ht="15.75" x14ac:dyDescent="0.25">
      <c r="A1270" s="973">
        <v>25</v>
      </c>
      <c r="B1270" s="181" t="s">
        <v>3065</v>
      </c>
      <c r="C1270" s="181" t="s">
        <v>5378</v>
      </c>
      <c r="D1270" s="116" t="s">
        <v>59</v>
      </c>
      <c r="E1270" s="116" t="s">
        <v>51</v>
      </c>
      <c r="F1270" s="82">
        <v>15</v>
      </c>
      <c r="G1270" s="64"/>
      <c r="H1270" s="64"/>
      <c r="I1270" s="662"/>
    </row>
    <row r="1271" spans="1:9" ht="15.75" x14ac:dyDescent="0.25">
      <c r="A1271" s="973">
        <v>26</v>
      </c>
      <c r="B1271" s="181" t="s">
        <v>3066</v>
      </c>
      <c r="C1271" s="181" t="s">
        <v>5384</v>
      </c>
      <c r="D1271" s="116" t="s">
        <v>59</v>
      </c>
      <c r="E1271" s="116" t="s">
        <v>51</v>
      </c>
      <c r="F1271" s="82">
        <v>40</v>
      </c>
      <c r="G1271" s="64"/>
      <c r="H1271" s="64"/>
      <c r="I1271" s="662"/>
    </row>
    <row r="1272" spans="1:9" ht="15.75" x14ac:dyDescent="0.25">
      <c r="A1272" s="973">
        <v>27</v>
      </c>
      <c r="B1272" s="181" t="s">
        <v>3067</v>
      </c>
      <c r="C1272" s="181" t="s">
        <v>5385</v>
      </c>
      <c r="D1272" s="116" t="s">
        <v>59</v>
      </c>
      <c r="E1272" s="116" t="s">
        <v>51</v>
      </c>
      <c r="F1272" s="82">
        <v>41.9</v>
      </c>
      <c r="G1272" s="64"/>
      <c r="H1272" s="64"/>
      <c r="I1272" s="662"/>
    </row>
    <row r="1273" spans="1:9" ht="15.75" x14ac:dyDescent="0.25">
      <c r="A1273" s="973">
        <v>28</v>
      </c>
      <c r="B1273" s="181" t="s">
        <v>3068</v>
      </c>
      <c r="C1273" s="181" t="s">
        <v>5378</v>
      </c>
      <c r="D1273" s="116" t="s">
        <v>59</v>
      </c>
      <c r="E1273" s="116" t="s">
        <v>51</v>
      </c>
      <c r="F1273" s="82">
        <v>4</v>
      </c>
      <c r="G1273" s="64"/>
      <c r="H1273" s="64"/>
      <c r="I1273" s="662"/>
    </row>
    <row r="1274" spans="1:9" ht="15.75" x14ac:dyDescent="0.25">
      <c r="A1274" s="973">
        <v>29</v>
      </c>
      <c r="B1274" s="181" t="s">
        <v>3069</v>
      </c>
      <c r="C1274" s="181" t="s">
        <v>5378</v>
      </c>
      <c r="D1274" s="116" t="s">
        <v>59</v>
      </c>
      <c r="E1274" s="116" t="s">
        <v>51</v>
      </c>
      <c r="F1274" s="82">
        <v>6</v>
      </c>
      <c r="G1274" s="64"/>
      <c r="H1274" s="64"/>
      <c r="I1274" s="662"/>
    </row>
    <row r="1275" spans="1:9" ht="15.75" x14ac:dyDescent="0.25">
      <c r="A1275" s="17" t="s">
        <v>7</v>
      </c>
      <c r="B1275" s="18" t="s">
        <v>130</v>
      </c>
      <c r="C1275" s="183"/>
      <c r="D1275" s="121"/>
      <c r="E1275" s="121"/>
      <c r="F1275" s="84"/>
      <c r="G1275" s="64"/>
      <c r="H1275" s="64"/>
      <c r="I1275" s="662"/>
    </row>
    <row r="1276" spans="1:9" ht="15.75" x14ac:dyDescent="0.25">
      <c r="A1276" s="116">
        <v>30</v>
      </c>
      <c r="B1276" s="181" t="s">
        <v>3070</v>
      </c>
      <c r="C1276" s="181" t="s">
        <v>4757</v>
      </c>
      <c r="D1276" s="116" t="s">
        <v>59</v>
      </c>
      <c r="E1276" s="116" t="s">
        <v>51</v>
      </c>
      <c r="F1276" s="82">
        <v>5.8</v>
      </c>
      <c r="G1276" s="64"/>
      <c r="H1276" s="64"/>
      <c r="I1276" s="662"/>
    </row>
    <row r="1277" spans="1:9" ht="15.75" x14ac:dyDescent="0.25">
      <c r="A1277" s="116">
        <v>31</v>
      </c>
      <c r="B1277" s="181" t="s">
        <v>3071</v>
      </c>
      <c r="C1277" s="181" t="s">
        <v>4757</v>
      </c>
      <c r="D1277" s="116" t="s">
        <v>59</v>
      </c>
      <c r="E1277" s="116" t="s">
        <v>51</v>
      </c>
      <c r="F1277" s="82">
        <v>8.9</v>
      </c>
      <c r="G1277" s="64"/>
      <c r="H1277" s="64"/>
      <c r="I1277" s="662"/>
    </row>
    <row r="1278" spans="1:9" ht="15.75" x14ac:dyDescent="0.25">
      <c r="A1278" s="973">
        <v>32</v>
      </c>
      <c r="B1278" s="181" t="s">
        <v>3072</v>
      </c>
      <c r="C1278" s="181" t="s">
        <v>4757</v>
      </c>
      <c r="D1278" s="116" t="s">
        <v>59</v>
      </c>
      <c r="E1278" s="116" t="s">
        <v>51</v>
      </c>
      <c r="F1278" s="82">
        <v>9.4</v>
      </c>
      <c r="G1278" s="64"/>
      <c r="H1278" s="64"/>
      <c r="I1278" s="662"/>
    </row>
    <row r="1279" spans="1:9" ht="15.75" x14ac:dyDescent="0.25">
      <c r="A1279" s="973">
        <v>33</v>
      </c>
      <c r="B1279" s="181" t="s">
        <v>3073</v>
      </c>
      <c r="C1279" s="181" t="s">
        <v>4757</v>
      </c>
      <c r="D1279" s="116" t="s">
        <v>59</v>
      </c>
      <c r="E1279" s="116" t="s">
        <v>51</v>
      </c>
      <c r="F1279" s="82">
        <v>4</v>
      </c>
      <c r="G1279" s="64"/>
      <c r="H1279" s="64"/>
      <c r="I1279" s="662"/>
    </row>
    <row r="1280" spans="1:9" ht="15.75" x14ac:dyDescent="0.25">
      <c r="A1280" s="973">
        <v>34</v>
      </c>
      <c r="B1280" s="181" t="s">
        <v>3074</v>
      </c>
      <c r="C1280" s="181" t="s">
        <v>4758</v>
      </c>
      <c r="D1280" s="116" t="s">
        <v>59</v>
      </c>
      <c r="E1280" s="116" t="s">
        <v>51</v>
      </c>
      <c r="F1280" s="82">
        <v>25</v>
      </c>
      <c r="G1280" s="64"/>
      <c r="H1280" s="64"/>
      <c r="I1280" s="662"/>
    </row>
    <row r="1281" spans="1:9" ht="15.75" x14ac:dyDescent="0.25">
      <c r="A1281" s="973">
        <v>35</v>
      </c>
      <c r="B1281" s="181" t="s">
        <v>3075</v>
      </c>
      <c r="C1281" s="181" t="s">
        <v>4758</v>
      </c>
      <c r="D1281" s="116" t="s">
        <v>59</v>
      </c>
      <c r="E1281" s="116" t="s">
        <v>51</v>
      </c>
      <c r="F1281" s="82">
        <v>8.8000000000000007</v>
      </c>
      <c r="G1281" s="64"/>
      <c r="H1281" s="64"/>
      <c r="I1281" s="662"/>
    </row>
    <row r="1282" spans="1:9" ht="15.75" x14ac:dyDescent="0.25">
      <c r="A1282" s="973">
        <v>36</v>
      </c>
      <c r="B1282" s="181" t="s">
        <v>3076</v>
      </c>
      <c r="C1282" s="181" t="s">
        <v>4758</v>
      </c>
      <c r="D1282" s="116" t="s">
        <v>59</v>
      </c>
      <c r="E1282" s="116" t="s">
        <v>51</v>
      </c>
      <c r="F1282" s="82">
        <v>10</v>
      </c>
      <c r="G1282" s="64"/>
      <c r="H1282" s="64"/>
      <c r="I1282" s="662"/>
    </row>
    <row r="1283" spans="1:9" ht="15.75" x14ac:dyDescent="0.25">
      <c r="A1283" s="973">
        <v>37</v>
      </c>
      <c r="B1283" s="181" t="s">
        <v>3077</v>
      </c>
      <c r="C1283" s="181" t="s">
        <v>4758</v>
      </c>
      <c r="D1283" s="116" t="s">
        <v>59</v>
      </c>
      <c r="E1283" s="116" t="s">
        <v>51</v>
      </c>
      <c r="F1283" s="82">
        <v>7.8</v>
      </c>
      <c r="G1283" s="64"/>
      <c r="H1283" s="64"/>
      <c r="I1283" s="662"/>
    </row>
    <row r="1284" spans="1:9" ht="15.75" x14ac:dyDescent="0.25">
      <c r="A1284" s="973">
        <v>38</v>
      </c>
      <c r="B1284" s="181" t="s">
        <v>3078</v>
      </c>
      <c r="C1284" s="181" t="s">
        <v>4758</v>
      </c>
      <c r="D1284" s="116" t="s">
        <v>59</v>
      </c>
      <c r="E1284" s="116" t="s">
        <v>51</v>
      </c>
      <c r="F1284" s="82">
        <v>17</v>
      </c>
      <c r="G1284" s="64"/>
      <c r="H1284" s="64"/>
      <c r="I1284" s="662"/>
    </row>
    <row r="1285" spans="1:9" ht="15.75" x14ac:dyDescent="0.25">
      <c r="A1285" s="973">
        <v>39</v>
      </c>
      <c r="B1285" s="181" t="s">
        <v>3079</v>
      </c>
      <c r="C1285" s="181" t="s">
        <v>4758</v>
      </c>
      <c r="D1285" s="116" t="s">
        <v>59</v>
      </c>
      <c r="E1285" s="116" t="s">
        <v>51</v>
      </c>
      <c r="F1285" s="82">
        <v>40.200000000000003</v>
      </c>
      <c r="G1285" s="64"/>
      <c r="H1285" s="64"/>
      <c r="I1285" s="662"/>
    </row>
    <row r="1286" spans="1:9" ht="15.75" x14ac:dyDescent="0.25">
      <c r="A1286" s="973">
        <v>40</v>
      </c>
      <c r="B1286" s="181" t="s">
        <v>3080</v>
      </c>
      <c r="C1286" s="181" t="s">
        <v>4758</v>
      </c>
      <c r="D1286" s="116" t="s">
        <v>59</v>
      </c>
      <c r="E1286" s="116" t="s">
        <v>51</v>
      </c>
      <c r="F1286" s="82">
        <v>29</v>
      </c>
      <c r="G1286" s="64"/>
      <c r="H1286" s="64"/>
      <c r="I1286" s="662"/>
    </row>
    <row r="1287" spans="1:9" ht="15.75" x14ac:dyDescent="0.25">
      <c r="A1287" s="973">
        <v>41</v>
      </c>
      <c r="B1287" s="181" t="s">
        <v>2690</v>
      </c>
      <c r="C1287" s="181" t="s">
        <v>4759</v>
      </c>
      <c r="D1287" s="116" t="s">
        <v>59</v>
      </c>
      <c r="E1287" s="116" t="s">
        <v>51</v>
      </c>
      <c r="F1287" s="82">
        <v>2.5</v>
      </c>
      <c r="G1287" s="64"/>
      <c r="H1287" s="64"/>
      <c r="I1287" s="662"/>
    </row>
    <row r="1288" spans="1:9" ht="15.75" x14ac:dyDescent="0.25">
      <c r="A1288" s="973">
        <v>42</v>
      </c>
      <c r="B1288" s="181" t="s">
        <v>3081</v>
      </c>
      <c r="C1288" s="181" t="s">
        <v>4759</v>
      </c>
      <c r="D1288" s="116" t="s">
        <v>59</v>
      </c>
      <c r="E1288" s="116" t="s">
        <v>51</v>
      </c>
      <c r="F1288" s="82">
        <v>10</v>
      </c>
      <c r="G1288" s="64"/>
      <c r="H1288" s="64"/>
      <c r="I1288" s="662"/>
    </row>
    <row r="1289" spans="1:9" ht="15.75" x14ac:dyDescent="0.25">
      <c r="A1289" s="973">
        <v>43</v>
      </c>
      <c r="B1289" s="181" t="s">
        <v>3082</v>
      </c>
      <c r="C1289" s="181" t="s">
        <v>4759</v>
      </c>
      <c r="D1289" s="116" t="s">
        <v>59</v>
      </c>
      <c r="E1289" s="116" t="s">
        <v>51</v>
      </c>
      <c r="F1289" s="82">
        <v>2.5</v>
      </c>
      <c r="G1289" s="64"/>
      <c r="H1289" s="64"/>
      <c r="I1289" s="662"/>
    </row>
    <row r="1290" spans="1:9" ht="15.75" x14ac:dyDescent="0.25">
      <c r="A1290" s="973">
        <v>44</v>
      </c>
      <c r="B1290" s="181" t="s">
        <v>3083</v>
      </c>
      <c r="C1290" s="181" t="s">
        <v>4759</v>
      </c>
      <c r="D1290" s="116" t="s">
        <v>59</v>
      </c>
      <c r="E1290" s="116" t="s">
        <v>51</v>
      </c>
      <c r="F1290" s="82">
        <v>3.5</v>
      </c>
      <c r="G1290" s="64"/>
      <c r="H1290" s="64"/>
      <c r="I1290" s="662"/>
    </row>
    <row r="1291" spans="1:9" ht="15.75" x14ac:dyDescent="0.25">
      <c r="A1291" s="973">
        <v>45</v>
      </c>
      <c r="B1291" s="181" t="s">
        <v>3084</v>
      </c>
      <c r="C1291" s="181" t="s">
        <v>4759</v>
      </c>
      <c r="D1291" s="116" t="s">
        <v>59</v>
      </c>
      <c r="E1291" s="116" t="s">
        <v>51</v>
      </c>
      <c r="F1291" s="82">
        <v>4</v>
      </c>
      <c r="G1291" s="64"/>
      <c r="H1291" s="64"/>
      <c r="I1291" s="662"/>
    </row>
    <row r="1292" spans="1:9" ht="15.75" x14ac:dyDescent="0.25">
      <c r="A1292" s="973">
        <v>46</v>
      </c>
      <c r="B1292" s="181" t="s">
        <v>3085</v>
      </c>
      <c r="C1292" s="181" t="s">
        <v>5386</v>
      </c>
      <c r="D1292" s="116" t="s">
        <v>59</v>
      </c>
      <c r="E1292" s="116" t="s">
        <v>51</v>
      </c>
      <c r="F1292" s="82">
        <v>30</v>
      </c>
      <c r="G1292" s="64"/>
      <c r="H1292" s="64"/>
      <c r="I1292" s="662"/>
    </row>
    <row r="1293" spans="1:9" ht="15.75" x14ac:dyDescent="0.25">
      <c r="A1293" s="973">
        <v>47</v>
      </c>
      <c r="B1293" s="181" t="s">
        <v>3086</v>
      </c>
      <c r="C1293" s="181" t="s">
        <v>5386</v>
      </c>
      <c r="D1293" s="116" t="s">
        <v>59</v>
      </c>
      <c r="E1293" s="116" t="s">
        <v>51</v>
      </c>
      <c r="F1293" s="82">
        <v>15</v>
      </c>
      <c r="G1293" s="64"/>
      <c r="H1293" s="64"/>
      <c r="I1293" s="662"/>
    </row>
    <row r="1294" spans="1:9" ht="15.75" x14ac:dyDescent="0.25">
      <c r="A1294" s="973">
        <v>48</v>
      </c>
      <c r="B1294" s="181" t="s">
        <v>3087</v>
      </c>
      <c r="C1294" s="181" t="s">
        <v>5386</v>
      </c>
      <c r="D1294" s="116" t="s">
        <v>59</v>
      </c>
      <c r="E1294" s="116" t="s">
        <v>51</v>
      </c>
      <c r="F1294" s="82">
        <v>8</v>
      </c>
      <c r="G1294" s="64"/>
      <c r="H1294" s="64"/>
      <c r="I1294" s="662"/>
    </row>
    <row r="1295" spans="1:9" ht="15.75" x14ac:dyDescent="0.25">
      <c r="A1295" s="973">
        <v>49</v>
      </c>
      <c r="B1295" s="181" t="s">
        <v>3084</v>
      </c>
      <c r="C1295" s="181" t="s">
        <v>5386</v>
      </c>
      <c r="D1295" s="116" t="s">
        <v>59</v>
      </c>
      <c r="E1295" s="116" t="s">
        <v>51</v>
      </c>
      <c r="F1295" s="82">
        <v>15</v>
      </c>
      <c r="G1295" s="64"/>
      <c r="H1295" s="64"/>
      <c r="I1295" s="662"/>
    </row>
    <row r="1296" spans="1:9" ht="15.75" x14ac:dyDescent="0.25">
      <c r="A1296" s="973">
        <v>50</v>
      </c>
      <c r="B1296" s="181" t="s">
        <v>3088</v>
      </c>
      <c r="C1296" s="181" t="s">
        <v>5386</v>
      </c>
      <c r="D1296" s="116" t="s">
        <v>59</v>
      </c>
      <c r="E1296" s="116" t="s">
        <v>51</v>
      </c>
      <c r="F1296" s="82">
        <v>20</v>
      </c>
      <c r="G1296" s="64"/>
      <c r="H1296" s="64"/>
      <c r="I1296" s="662"/>
    </row>
    <row r="1297" spans="1:9" ht="15.75" x14ac:dyDescent="0.25">
      <c r="A1297" s="973">
        <v>51</v>
      </c>
      <c r="B1297" s="181" t="s">
        <v>3089</v>
      </c>
      <c r="C1297" s="181" t="s">
        <v>5386</v>
      </c>
      <c r="D1297" s="116" t="s">
        <v>59</v>
      </c>
      <c r="E1297" s="116" t="s">
        <v>51</v>
      </c>
      <c r="F1297" s="82">
        <v>10.3</v>
      </c>
      <c r="G1297" s="64"/>
      <c r="H1297" s="64"/>
      <c r="I1297" s="662"/>
    </row>
    <row r="1298" spans="1:9" ht="15.75" x14ac:dyDescent="0.25">
      <c r="A1298" s="973">
        <v>52</v>
      </c>
      <c r="B1298" s="181" t="s">
        <v>3090</v>
      </c>
      <c r="C1298" s="181" t="s">
        <v>5387</v>
      </c>
      <c r="D1298" s="116" t="s">
        <v>59</v>
      </c>
      <c r="E1298" s="116" t="s">
        <v>51</v>
      </c>
      <c r="F1298" s="82">
        <v>17.100000000000001</v>
      </c>
      <c r="G1298" s="64"/>
      <c r="H1298" s="64"/>
      <c r="I1298" s="662"/>
    </row>
    <row r="1299" spans="1:9" ht="15.75" x14ac:dyDescent="0.25">
      <c r="A1299" s="973">
        <v>53</v>
      </c>
      <c r="B1299" s="181" t="s">
        <v>3091</v>
      </c>
      <c r="C1299" s="181" t="s">
        <v>5387</v>
      </c>
      <c r="D1299" s="116" t="s">
        <v>59</v>
      </c>
      <c r="E1299" s="116" t="s">
        <v>51</v>
      </c>
      <c r="F1299" s="82">
        <v>8</v>
      </c>
      <c r="G1299" s="64"/>
      <c r="H1299" s="64"/>
      <c r="I1299" s="662"/>
    </row>
    <row r="1300" spans="1:9" ht="15.75" x14ac:dyDescent="0.25">
      <c r="A1300" s="973">
        <v>54</v>
      </c>
      <c r="B1300" s="181" t="s">
        <v>3092</v>
      </c>
      <c r="C1300" s="181" t="s">
        <v>5387</v>
      </c>
      <c r="D1300" s="116" t="s">
        <v>59</v>
      </c>
      <c r="E1300" s="116" t="s">
        <v>51</v>
      </c>
      <c r="F1300" s="82">
        <v>3.3</v>
      </c>
      <c r="G1300" s="64"/>
      <c r="H1300" s="64"/>
      <c r="I1300" s="662"/>
    </row>
    <row r="1301" spans="1:9" s="69" customFormat="1" ht="15.75" x14ac:dyDescent="0.25">
      <c r="A1301" s="973">
        <v>55</v>
      </c>
      <c r="B1301" s="181" t="s">
        <v>3093</v>
      </c>
      <c r="C1301" s="181" t="s">
        <v>5387</v>
      </c>
      <c r="D1301" s="116" t="s">
        <v>59</v>
      </c>
      <c r="E1301" s="116" t="s">
        <v>51</v>
      </c>
      <c r="F1301" s="82">
        <v>3.8</v>
      </c>
      <c r="G1301" s="64"/>
      <c r="H1301" s="64"/>
      <c r="I1301" s="662"/>
    </row>
    <row r="1302" spans="1:9" ht="15.75" x14ac:dyDescent="0.25">
      <c r="A1302" s="973">
        <v>56</v>
      </c>
      <c r="B1302" s="181" t="s">
        <v>3094</v>
      </c>
      <c r="C1302" s="181" t="s">
        <v>5387</v>
      </c>
      <c r="D1302" s="116" t="s">
        <v>59</v>
      </c>
      <c r="E1302" s="116" t="s">
        <v>51</v>
      </c>
      <c r="F1302" s="82">
        <v>2</v>
      </c>
      <c r="G1302" s="64"/>
      <c r="H1302" s="64"/>
      <c r="I1302" s="662"/>
    </row>
    <row r="1303" spans="1:9" ht="15.75" x14ac:dyDescent="0.25">
      <c r="A1303" s="17" t="s">
        <v>51</v>
      </c>
      <c r="B1303" s="18" t="s">
        <v>6997</v>
      </c>
      <c r="C1303" s="18"/>
      <c r="D1303" s="17"/>
      <c r="E1303" s="17"/>
      <c r="F1303" s="89"/>
      <c r="G1303" s="66"/>
      <c r="H1303" s="66"/>
      <c r="I1303" s="665"/>
    </row>
    <row r="1304" spans="1:9" ht="15.75" x14ac:dyDescent="0.25">
      <c r="A1304" s="116">
        <v>57</v>
      </c>
      <c r="B1304" s="181" t="s">
        <v>3095</v>
      </c>
      <c r="C1304" s="181" t="s">
        <v>5388</v>
      </c>
      <c r="D1304" s="116" t="s">
        <v>59</v>
      </c>
      <c r="E1304" s="116" t="s">
        <v>51</v>
      </c>
      <c r="F1304" s="82">
        <v>25</v>
      </c>
      <c r="G1304" s="64"/>
      <c r="H1304" s="64"/>
      <c r="I1304" s="662"/>
    </row>
    <row r="1305" spans="1:9" ht="15.75" x14ac:dyDescent="0.25">
      <c r="A1305" s="116">
        <v>58</v>
      </c>
      <c r="B1305" s="181" t="s">
        <v>3096</v>
      </c>
      <c r="C1305" s="181" t="s">
        <v>5388</v>
      </c>
      <c r="D1305" s="116" t="s">
        <v>59</v>
      </c>
      <c r="E1305" s="116" t="s">
        <v>51</v>
      </c>
      <c r="F1305" s="82">
        <v>15</v>
      </c>
      <c r="G1305" s="64"/>
      <c r="H1305" s="64"/>
      <c r="I1305" s="662"/>
    </row>
    <row r="1306" spans="1:9" ht="15.75" x14ac:dyDescent="0.25">
      <c r="A1306" s="973">
        <v>59</v>
      </c>
      <c r="B1306" s="181" t="s">
        <v>3097</v>
      </c>
      <c r="C1306" s="181" t="s">
        <v>5388</v>
      </c>
      <c r="D1306" s="116" t="s">
        <v>59</v>
      </c>
      <c r="E1306" s="116" t="s">
        <v>51</v>
      </c>
      <c r="F1306" s="82">
        <v>10</v>
      </c>
      <c r="G1306" s="64"/>
      <c r="H1306" s="64"/>
      <c r="I1306" s="662"/>
    </row>
    <row r="1307" spans="1:9" ht="15.75" x14ac:dyDescent="0.25">
      <c r="A1307" s="973">
        <v>60</v>
      </c>
      <c r="B1307" s="181" t="s">
        <v>3098</v>
      </c>
      <c r="C1307" s="181" t="s">
        <v>5388</v>
      </c>
      <c r="D1307" s="116" t="s">
        <v>59</v>
      </c>
      <c r="E1307" s="116" t="s">
        <v>51</v>
      </c>
      <c r="F1307" s="82">
        <v>10</v>
      </c>
      <c r="G1307" s="64"/>
      <c r="H1307" s="64"/>
      <c r="I1307" s="662"/>
    </row>
    <row r="1308" spans="1:9" ht="15.75" x14ac:dyDescent="0.25">
      <c r="A1308" s="973">
        <v>61</v>
      </c>
      <c r="B1308" s="181" t="s">
        <v>3099</v>
      </c>
      <c r="C1308" s="181" t="s">
        <v>5388</v>
      </c>
      <c r="D1308" s="116" t="s">
        <v>59</v>
      </c>
      <c r="E1308" s="116" t="s">
        <v>51</v>
      </c>
      <c r="F1308" s="82">
        <v>4</v>
      </c>
      <c r="G1308" s="64"/>
      <c r="H1308" s="64"/>
      <c r="I1308" s="662"/>
    </row>
    <row r="1309" spans="1:9" ht="15.75" x14ac:dyDescent="0.25">
      <c r="A1309" s="973">
        <v>62</v>
      </c>
      <c r="B1309" s="181" t="s">
        <v>3100</v>
      </c>
      <c r="C1309" s="181" t="s">
        <v>5388</v>
      </c>
      <c r="D1309" s="116" t="s">
        <v>59</v>
      </c>
      <c r="E1309" s="116" t="s">
        <v>51</v>
      </c>
      <c r="F1309" s="82">
        <v>20</v>
      </c>
      <c r="G1309" s="64"/>
      <c r="H1309" s="64"/>
      <c r="I1309" s="662"/>
    </row>
    <row r="1310" spans="1:9" ht="15.75" x14ac:dyDescent="0.25">
      <c r="A1310" s="973">
        <v>63</v>
      </c>
      <c r="B1310" s="181" t="s">
        <v>3101</v>
      </c>
      <c r="C1310" s="181" t="s">
        <v>5388</v>
      </c>
      <c r="D1310" s="116" t="s">
        <v>59</v>
      </c>
      <c r="E1310" s="116" t="s">
        <v>51</v>
      </c>
      <c r="F1310" s="82">
        <v>36</v>
      </c>
      <c r="G1310" s="64"/>
      <c r="H1310" s="64"/>
      <c r="I1310" s="662"/>
    </row>
    <row r="1311" spans="1:9" ht="15.75" x14ac:dyDescent="0.25">
      <c r="A1311" s="973">
        <v>64</v>
      </c>
      <c r="B1311" s="181" t="s">
        <v>3102</v>
      </c>
      <c r="C1311" s="181" t="s">
        <v>5389</v>
      </c>
      <c r="D1311" s="116" t="s">
        <v>59</v>
      </c>
      <c r="E1311" s="116" t="s">
        <v>51</v>
      </c>
      <c r="F1311" s="82">
        <v>6</v>
      </c>
      <c r="G1311" s="64"/>
      <c r="H1311" s="64"/>
      <c r="I1311" s="662"/>
    </row>
    <row r="1312" spans="1:9" ht="15.75" x14ac:dyDescent="0.25">
      <c r="A1312" s="973">
        <v>65</v>
      </c>
      <c r="B1312" s="181" t="s">
        <v>3103</v>
      </c>
      <c r="C1312" s="181" t="s">
        <v>5389</v>
      </c>
      <c r="D1312" s="116" t="s">
        <v>59</v>
      </c>
      <c r="E1312" s="116" t="s">
        <v>51</v>
      </c>
      <c r="F1312" s="82">
        <v>25</v>
      </c>
      <c r="G1312" s="64"/>
      <c r="H1312" s="64"/>
      <c r="I1312" s="662"/>
    </row>
    <row r="1313" spans="1:9" ht="15.75" x14ac:dyDescent="0.25">
      <c r="A1313" s="973">
        <v>66</v>
      </c>
      <c r="B1313" s="181" t="s">
        <v>3104</v>
      </c>
      <c r="C1313" s="181" t="s">
        <v>5389</v>
      </c>
      <c r="D1313" s="116" t="s">
        <v>59</v>
      </c>
      <c r="E1313" s="116" t="s">
        <v>51</v>
      </c>
      <c r="F1313" s="82">
        <v>6</v>
      </c>
      <c r="G1313" s="64"/>
      <c r="H1313" s="64"/>
      <c r="I1313" s="662"/>
    </row>
    <row r="1314" spans="1:9" ht="15.75" x14ac:dyDescent="0.25">
      <c r="A1314" s="973">
        <v>67</v>
      </c>
      <c r="B1314" s="181" t="s">
        <v>3105</v>
      </c>
      <c r="C1314" s="181" t="s">
        <v>5389</v>
      </c>
      <c r="D1314" s="116" t="s">
        <v>59</v>
      </c>
      <c r="E1314" s="116" t="s">
        <v>51</v>
      </c>
      <c r="F1314" s="82">
        <v>8</v>
      </c>
      <c r="G1314" s="64"/>
      <c r="H1314" s="64"/>
      <c r="I1314" s="662"/>
    </row>
    <row r="1315" spans="1:9" ht="15.75" x14ac:dyDescent="0.25">
      <c r="A1315" s="973">
        <v>68</v>
      </c>
      <c r="B1315" s="181" t="s">
        <v>3106</v>
      </c>
      <c r="C1315" s="181" t="s">
        <v>5389</v>
      </c>
      <c r="D1315" s="116" t="s">
        <v>59</v>
      </c>
      <c r="E1315" s="116" t="s">
        <v>51</v>
      </c>
      <c r="F1315" s="82">
        <v>10</v>
      </c>
      <c r="G1315" s="64"/>
      <c r="H1315" s="64"/>
      <c r="I1315" s="662"/>
    </row>
    <row r="1316" spans="1:9" ht="15.75" x14ac:dyDescent="0.25">
      <c r="A1316" s="973">
        <v>69</v>
      </c>
      <c r="B1316" s="181" t="s">
        <v>3107</v>
      </c>
      <c r="C1316" s="181" t="s">
        <v>5389</v>
      </c>
      <c r="D1316" s="116" t="s">
        <v>59</v>
      </c>
      <c r="E1316" s="116" t="s">
        <v>51</v>
      </c>
      <c r="F1316" s="82">
        <v>17</v>
      </c>
      <c r="G1316" s="64"/>
      <c r="H1316" s="64"/>
      <c r="I1316" s="662"/>
    </row>
    <row r="1317" spans="1:9" ht="15.75" x14ac:dyDescent="0.25">
      <c r="A1317" s="973">
        <v>70</v>
      </c>
      <c r="B1317" s="181" t="s">
        <v>3108</v>
      </c>
      <c r="C1317" s="181" t="s">
        <v>5389</v>
      </c>
      <c r="D1317" s="116" t="s">
        <v>59</v>
      </c>
      <c r="E1317" s="116" t="s">
        <v>51</v>
      </c>
      <c r="F1317" s="82">
        <v>5</v>
      </c>
      <c r="G1317" s="64"/>
      <c r="H1317" s="64"/>
      <c r="I1317" s="662"/>
    </row>
    <row r="1318" spans="1:9" ht="15.75" x14ac:dyDescent="0.25">
      <c r="A1318" s="973">
        <v>71</v>
      </c>
      <c r="B1318" s="181" t="s">
        <v>3109</v>
      </c>
      <c r="C1318" s="181" t="s">
        <v>5389</v>
      </c>
      <c r="D1318" s="116" t="s">
        <v>59</v>
      </c>
      <c r="E1318" s="116" t="s">
        <v>51</v>
      </c>
      <c r="F1318" s="82">
        <v>5</v>
      </c>
      <c r="G1318" s="64"/>
      <c r="H1318" s="64"/>
      <c r="I1318" s="662"/>
    </row>
    <row r="1319" spans="1:9" ht="15.75" x14ac:dyDescent="0.25">
      <c r="A1319" s="973">
        <v>72</v>
      </c>
      <c r="B1319" s="181" t="s">
        <v>3110</v>
      </c>
      <c r="C1319" s="181" t="s">
        <v>5389</v>
      </c>
      <c r="D1319" s="116" t="s">
        <v>59</v>
      </c>
      <c r="E1319" s="116" t="s">
        <v>51</v>
      </c>
      <c r="F1319" s="82">
        <v>8</v>
      </c>
      <c r="G1319" s="64"/>
      <c r="H1319" s="64"/>
      <c r="I1319" s="662"/>
    </row>
    <row r="1320" spans="1:9" ht="15.75" x14ac:dyDescent="0.25">
      <c r="A1320" s="973">
        <v>73</v>
      </c>
      <c r="B1320" s="181" t="s">
        <v>3111</v>
      </c>
      <c r="C1320" s="181" t="s">
        <v>5389</v>
      </c>
      <c r="D1320" s="116" t="s">
        <v>59</v>
      </c>
      <c r="E1320" s="116" t="s">
        <v>51</v>
      </c>
      <c r="F1320" s="82">
        <v>7</v>
      </c>
      <c r="G1320" s="64"/>
      <c r="H1320" s="64"/>
      <c r="I1320" s="662"/>
    </row>
    <row r="1321" spans="1:9" ht="15.75" x14ac:dyDescent="0.25">
      <c r="A1321" s="973">
        <v>74</v>
      </c>
      <c r="B1321" s="181" t="s">
        <v>3112</v>
      </c>
      <c r="C1321" s="181" t="s">
        <v>5389</v>
      </c>
      <c r="D1321" s="116" t="s">
        <v>59</v>
      </c>
      <c r="E1321" s="116" t="s">
        <v>51</v>
      </c>
      <c r="F1321" s="82">
        <v>13</v>
      </c>
      <c r="G1321" s="64"/>
      <c r="H1321" s="64"/>
      <c r="I1321" s="662"/>
    </row>
    <row r="1322" spans="1:9" ht="15.75" x14ac:dyDescent="0.25">
      <c r="A1322" s="973">
        <v>75</v>
      </c>
      <c r="B1322" s="181" t="s">
        <v>3113</v>
      </c>
      <c r="C1322" s="181" t="s">
        <v>5389</v>
      </c>
      <c r="D1322" s="116" t="s">
        <v>59</v>
      </c>
      <c r="E1322" s="116" t="s">
        <v>51</v>
      </c>
      <c r="F1322" s="82">
        <v>8</v>
      </c>
      <c r="G1322" s="64"/>
      <c r="H1322" s="64"/>
      <c r="I1322" s="662"/>
    </row>
    <row r="1323" spans="1:9" ht="15.75" x14ac:dyDescent="0.25">
      <c r="A1323" s="973">
        <v>76</v>
      </c>
      <c r="B1323" s="181" t="s">
        <v>3114</v>
      </c>
      <c r="C1323" s="181" t="s">
        <v>5389</v>
      </c>
      <c r="D1323" s="116" t="s">
        <v>59</v>
      </c>
      <c r="E1323" s="116" t="s">
        <v>51</v>
      </c>
      <c r="F1323" s="82">
        <v>15</v>
      </c>
      <c r="G1323" s="64"/>
      <c r="H1323" s="64"/>
      <c r="I1323" s="662"/>
    </row>
    <row r="1324" spans="1:9" ht="15.75" x14ac:dyDescent="0.25">
      <c r="A1324" s="973">
        <v>77</v>
      </c>
      <c r="B1324" s="181" t="s">
        <v>3115</v>
      </c>
      <c r="C1324" s="181" t="s">
        <v>5389</v>
      </c>
      <c r="D1324" s="116" t="s">
        <v>59</v>
      </c>
      <c r="E1324" s="116" t="s">
        <v>51</v>
      </c>
      <c r="F1324" s="82">
        <v>12</v>
      </c>
      <c r="G1324" s="64"/>
      <c r="H1324" s="64"/>
      <c r="I1324" s="662"/>
    </row>
    <row r="1325" spans="1:9" ht="15.75" x14ac:dyDescent="0.25">
      <c r="A1325" s="973">
        <v>78</v>
      </c>
      <c r="B1325" s="181" t="s">
        <v>3116</v>
      </c>
      <c r="C1325" s="181" t="s">
        <v>5389</v>
      </c>
      <c r="D1325" s="116" t="s">
        <v>59</v>
      </c>
      <c r="E1325" s="116" t="s">
        <v>51</v>
      </c>
      <c r="F1325" s="82">
        <v>10</v>
      </c>
      <c r="G1325" s="64"/>
      <c r="H1325" s="64"/>
      <c r="I1325" s="662"/>
    </row>
    <row r="1326" spans="1:9" ht="15.75" x14ac:dyDescent="0.25">
      <c r="A1326" s="973">
        <v>79</v>
      </c>
      <c r="B1326" s="181" t="s">
        <v>3117</v>
      </c>
      <c r="C1326" s="181" t="s">
        <v>4760</v>
      </c>
      <c r="D1326" s="116" t="s">
        <v>59</v>
      </c>
      <c r="E1326" s="116" t="s">
        <v>51</v>
      </c>
      <c r="F1326" s="82">
        <v>34</v>
      </c>
      <c r="G1326" s="64"/>
      <c r="H1326" s="64"/>
      <c r="I1326" s="662"/>
    </row>
    <row r="1327" spans="1:9" ht="15.75" x14ac:dyDescent="0.25">
      <c r="A1327" s="973">
        <v>80</v>
      </c>
      <c r="B1327" s="181" t="s">
        <v>3118</v>
      </c>
      <c r="C1327" s="181" t="s">
        <v>4760</v>
      </c>
      <c r="D1327" s="116" t="s">
        <v>59</v>
      </c>
      <c r="E1327" s="116" t="s">
        <v>51</v>
      </c>
      <c r="F1327" s="82">
        <v>26</v>
      </c>
      <c r="G1327" s="64"/>
      <c r="H1327" s="64"/>
      <c r="I1327" s="662"/>
    </row>
    <row r="1328" spans="1:9" ht="15.75" x14ac:dyDescent="0.25">
      <c r="A1328" s="973">
        <v>81</v>
      </c>
      <c r="B1328" s="181" t="s">
        <v>3119</v>
      </c>
      <c r="C1328" s="181" t="s">
        <v>5390</v>
      </c>
      <c r="D1328" s="116" t="s">
        <v>59</v>
      </c>
      <c r="E1328" s="116" t="s">
        <v>51</v>
      </c>
      <c r="F1328" s="82">
        <v>25</v>
      </c>
      <c r="G1328" s="64"/>
      <c r="H1328" s="64"/>
      <c r="I1328" s="662"/>
    </row>
    <row r="1329" spans="1:9" s="69" customFormat="1" ht="15.75" x14ac:dyDescent="0.25">
      <c r="A1329" s="973">
        <v>82</v>
      </c>
      <c r="B1329" s="181" t="s">
        <v>3120</v>
      </c>
      <c r="C1329" s="181" t="s">
        <v>5390</v>
      </c>
      <c r="D1329" s="116" t="s">
        <v>59</v>
      </c>
      <c r="E1329" s="116" t="s">
        <v>51</v>
      </c>
      <c r="F1329" s="82">
        <v>10</v>
      </c>
      <c r="G1329" s="64"/>
      <c r="H1329" s="64"/>
      <c r="I1329" s="662"/>
    </row>
    <row r="1330" spans="1:9" ht="15.75" x14ac:dyDescent="0.25">
      <c r="A1330" s="973">
        <v>83</v>
      </c>
      <c r="B1330" s="181" t="s">
        <v>3121</v>
      </c>
      <c r="C1330" s="181" t="s">
        <v>5390</v>
      </c>
      <c r="D1330" s="116" t="s">
        <v>59</v>
      </c>
      <c r="E1330" s="116" t="s">
        <v>51</v>
      </c>
      <c r="F1330" s="82">
        <v>30</v>
      </c>
      <c r="G1330" s="64"/>
      <c r="H1330" s="64"/>
      <c r="I1330" s="662"/>
    </row>
    <row r="1331" spans="1:9" ht="15.75" x14ac:dyDescent="0.25">
      <c r="A1331" s="17" t="s">
        <v>114</v>
      </c>
      <c r="B1331" s="18" t="s">
        <v>6998</v>
      </c>
      <c r="C1331" s="18"/>
      <c r="D1331" s="17"/>
      <c r="E1331" s="17"/>
      <c r="F1331" s="89"/>
      <c r="G1331" s="66"/>
      <c r="H1331" s="66"/>
      <c r="I1331" s="665"/>
    </row>
    <row r="1332" spans="1:9" ht="15.75" x14ac:dyDescent="0.25">
      <c r="A1332" s="116">
        <v>84</v>
      </c>
      <c r="B1332" s="181" t="s">
        <v>2796</v>
      </c>
      <c r="C1332" s="181" t="s">
        <v>4761</v>
      </c>
      <c r="D1332" s="116" t="s">
        <v>59</v>
      </c>
      <c r="E1332" s="116" t="s">
        <v>51</v>
      </c>
      <c r="F1332" s="82">
        <v>19</v>
      </c>
      <c r="G1332" s="64"/>
      <c r="H1332" s="64"/>
      <c r="I1332" s="662"/>
    </row>
    <row r="1333" spans="1:9" ht="15.75" x14ac:dyDescent="0.25">
      <c r="A1333" s="116">
        <v>85</v>
      </c>
      <c r="B1333" s="181" t="s">
        <v>3122</v>
      </c>
      <c r="C1333" s="181" t="s">
        <v>4761</v>
      </c>
      <c r="D1333" s="116" t="s">
        <v>59</v>
      </c>
      <c r="E1333" s="116" t="s">
        <v>51</v>
      </c>
      <c r="F1333" s="82">
        <v>10.5</v>
      </c>
      <c r="G1333" s="64"/>
      <c r="H1333" s="64"/>
      <c r="I1333" s="662"/>
    </row>
    <row r="1334" spans="1:9" ht="15.75" x14ac:dyDescent="0.25">
      <c r="A1334" s="973">
        <v>86</v>
      </c>
      <c r="B1334" s="181" t="s">
        <v>3123</v>
      </c>
      <c r="C1334" s="181" t="s">
        <v>4761</v>
      </c>
      <c r="D1334" s="116" t="s">
        <v>59</v>
      </c>
      <c r="E1334" s="116" t="s">
        <v>51</v>
      </c>
      <c r="F1334" s="82">
        <v>9</v>
      </c>
      <c r="G1334" s="64"/>
      <c r="H1334" s="64"/>
      <c r="I1334" s="662"/>
    </row>
    <row r="1335" spans="1:9" ht="15.75" x14ac:dyDescent="0.25">
      <c r="A1335" s="973">
        <v>87</v>
      </c>
      <c r="B1335" s="181" t="s">
        <v>3124</v>
      </c>
      <c r="C1335" s="181" t="s">
        <v>4761</v>
      </c>
      <c r="D1335" s="116" t="s">
        <v>59</v>
      </c>
      <c r="E1335" s="116" t="s">
        <v>51</v>
      </c>
      <c r="F1335" s="82">
        <v>7.5</v>
      </c>
      <c r="G1335" s="64"/>
      <c r="H1335" s="64"/>
      <c r="I1335" s="662"/>
    </row>
    <row r="1336" spans="1:9" ht="15.75" x14ac:dyDescent="0.25">
      <c r="A1336" s="973">
        <v>88</v>
      </c>
      <c r="B1336" s="181" t="s">
        <v>3125</v>
      </c>
      <c r="C1336" s="181" t="s">
        <v>4761</v>
      </c>
      <c r="D1336" s="116" t="s">
        <v>59</v>
      </c>
      <c r="E1336" s="116" t="s">
        <v>51</v>
      </c>
      <c r="F1336" s="82">
        <v>11</v>
      </c>
      <c r="G1336" s="64"/>
      <c r="H1336" s="64"/>
      <c r="I1336" s="662"/>
    </row>
    <row r="1337" spans="1:9" ht="15.75" x14ac:dyDescent="0.25">
      <c r="A1337" s="973">
        <v>89</v>
      </c>
      <c r="B1337" s="181" t="s">
        <v>2433</v>
      </c>
      <c r="C1337" s="181" t="s">
        <v>4762</v>
      </c>
      <c r="D1337" s="116" t="s">
        <v>59</v>
      </c>
      <c r="E1337" s="116" t="s">
        <v>51</v>
      </c>
      <c r="F1337" s="82">
        <v>10</v>
      </c>
      <c r="G1337" s="64"/>
      <c r="H1337" s="64"/>
      <c r="I1337" s="662"/>
    </row>
    <row r="1338" spans="1:9" ht="15.75" x14ac:dyDescent="0.25">
      <c r="A1338" s="973">
        <v>90</v>
      </c>
      <c r="B1338" s="181" t="s">
        <v>3126</v>
      </c>
      <c r="C1338" s="181" t="s">
        <v>4762</v>
      </c>
      <c r="D1338" s="116" t="s">
        <v>59</v>
      </c>
      <c r="E1338" s="116" t="s">
        <v>51</v>
      </c>
      <c r="F1338" s="82">
        <v>8</v>
      </c>
      <c r="G1338" s="64"/>
      <c r="H1338" s="64"/>
      <c r="I1338" s="662"/>
    </row>
    <row r="1339" spans="1:9" ht="15.75" x14ac:dyDescent="0.25">
      <c r="A1339" s="973">
        <v>91</v>
      </c>
      <c r="B1339" s="181" t="s">
        <v>3127</v>
      </c>
      <c r="C1339" s="181" t="s">
        <v>4762</v>
      </c>
      <c r="D1339" s="116" t="s">
        <v>59</v>
      </c>
      <c r="E1339" s="116" t="s">
        <v>51</v>
      </c>
      <c r="F1339" s="82">
        <v>5</v>
      </c>
      <c r="G1339" s="64"/>
      <c r="H1339" s="64"/>
      <c r="I1339" s="662"/>
    </row>
    <row r="1340" spans="1:9" ht="15.75" x14ac:dyDescent="0.25">
      <c r="A1340" s="973">
        <v>92</v>
      </c>
      <c r="B1340" s="181" t="s">
        <v>3128</v>
      </c>
      <c r="C1340" s="181" t="s">
        <v>4762</v>
      </c>
      <c r="D1340" s="116" t="s">
        <v>59</v>
      </c>
      <c r="E1340" s="116" t="s">
        <v>51</v>
      </c>
      <c r="F1340" s="82">
        <v>10</v>
      </c>
      <c r="G1340" s="64"/>
      <c r="H1340" s="64"/>
      <c r="I1340" s="662"/>
    </row>
    <row r="1341" spans="1:9" ht="15.75" x14ac:dyDescent="0.25">
      <c r="A1341" s="973">
        <v>93</v>
      </c>
      <c r="B1341" s="181" t="s">
        <v>3129</v>
      </c>
      <c r="C1341" s="181" t="s">
        <v>4762</v>
      </c>
      <c r="D1341" s="116" t="s">
        <v>59</v>
      </c>
      <c r="E1341" s="116" t="s">
        <v>51</v>
      </c>
      <c r="F1341" s="82">
        <v>9</v>
      </c>
      <c r="G1341" s="64"/>
      <c r="H1341" s="64"/>
      <c r="I1341" s="662"/>
    </row>
    <row r="1342" spans="1:9" ht="15.75" x14ac:dyDescent="0.25">
      <c r="A1342" s="973">
        <v>94</v>
      </c>
      <c r="B1342" s="181" t="s">
        <v>3130</v>
      </c>
      <c r="C1342" s="181" t="s">
        <v>4762</v>
      </c>
      <c r="D1342" s="116" t="s">
        <v>59</v>
      </c>
      <c r="E1342" s="116" t="s">
        <v>51</v>
      </c>
      <c r="F1342" s="82">
        <v>6</v>
      </c>
      <c r="G1342" s="64"/>
      <c r="H1342" s="64"/>
      <c r="I1342" s="662"/>
    </row>
    <row r="1343" spans="1:9" ht="15.75" x14ac:dyDescent="0.25">
      <c r="A1343" s="973">
        <v>95</v>
      </c>
      <c r="B1343" s="181" t="s">
        <v>3131</v>
      </c>
      <c r="C1343" s="181" t="s">
        <v>4762</v>
      </c>
      <c r="D1343" s="116" t="s">
        <v>59</v>
      </c>
      <c r="E1343" s="116" t="s">
        <v>51</v>
      </c>
      <c r="F1343" s="82">
        <v>12</v>
      </c>
      <c r="G1343" s="64"/>
      <c r="H1343" s="64"/>
      <c r="I1343" s="662"/>
    </row>
    <row r="1344" spans="1:9" ht="15.75" x14ac:dyDescent="0.25">
      <c r="A1344" s="973">
        <v>96</v>
      </c>
      <c r="B1344" s="181" t="s">
        <v>3132</v>
      </c>
      <c r="C1344" s="181" t="s">
        <v>4763</v>
      </c>
      <c r="D1344" s="116" t="s">
        <v>59</v>
      </c>
      <c r="E1344" s="116" t="s">
        <v>51</v>
      </c>
      <c r="F1344" s="82">
        <v>11</v>
      </c>
      <c r="G1344" s="64"/>
      <c r="H1344" s="64"/>
      <c r="I1344" s="662"/>
    </row>
    <row r="1345" spans="1:9" ht="15.75" x14ac:dyDescent="0.25">
      <c r="A1345" s="973">
        <v>97</v>
      </c>
      <c r="B1345" s="181" t="s">
        <v>3133</v>
      </c>
      <c r="C1345" s="181" t="s">
        <v>4763</v>
      </c>
      <c r="D1345" s="116" t="s">
        <v>59</v>
      </c>
      <c r="E1345" s="116" t="s">
        <v>51</v>
      </c>
      <c r="F1345" s="82">
        <v>10</v>
      </c>
      <c r="G1345" s="64"/>
      <c r="H1345" s="64"/>
      <c r="I1345" s="662"/>
    </row>
    <row r="1346" spans="1:9" ht="15.75" x14ac:dyDescent="0.25">
      <c r="A1346" s="973">
        <v>98</v>
      </c>
      <c r="B1346" s="181" t="s">
        <v>3134</v>
      </c>
      <c r="C1346" s="181" t="s">
        <v>4763</v>
      </c>
      <c r="D1346" s="116" t="s">
        <v>59</v>
      </c>
      <c r="E1346" s="116" t="s">
        <v>51</v>
      </c>
      <c r="F1346" s="82">
        <v>6</v>
      </c>
      <c r="G1346" s="64"/>
      <c r="H1346" s="64"/>
      <c r="I1346" s="662"/>
    </row>
    <row r="1347" spans="1:9" ht="15.75" x14ac:dyDescent="0.25">
      <c r="A1347" s="973">
        <v>99</v>
      </c>
      <c r="B1347" s="181" t="s">
        <v>3135</v>
      </c>
      <c r="C1347" s="181" t="s">
        <v>4763</v>
      </c>
      <c r="D1347" s="116" t="s">
        <v>59</v>
      </c>
      <c r="E1347" s="116" t="s">
        <v>51</v>
      </c>
      <c r="F1347" s="82">
        <v>5</v>
      </c>
      <c r="G1347" s="64"/>
      <c r="H1347" s="64"/>
      <c r="I1347" s="662"/>
    </row>
    <row r="1348" spans="1:9" ht="15.75" x14ac:dyDescent="0.25">
      <c r="A1348" s="973">
        <v>100</v>
      </c>
      <c r="B1348" s="181" t="s">
        <v>3136</v>
      </c>
      <c r="C1348" s="181" t="s">
        <v>4763</v>
      </c>
      <c r="D1348" s="116" t="s">
        <v>59</v>
      </c>
      <c r="E1348" s="116" t="s">
        <v>51</v>
      </c>
      <c r="F1348" s="82">
        <v>4</v>
      </c>
      <c r="G1348" s="64"/>
      <c r="H1348" s="64"/>
      <c r="I1348" s="662"/>
    </row>
    <row r="1349" spans="1:9" ht="15.75" x14ac:dyDescent="0.25">
      <c r="A1349" s="973">
        <v>101</v>
      </c>
      <c r="B1349" s="181" t="s">
        <v>3137</v>
      </c>
      <c r="C1349" s="181" t="s">
        <v>4763</v>
      </c>
      <c r="D1349" s="116" t="s">
        <v>59</v>
      </c>
      <c r="E1349" s="116" t="s">
        <v>51</v>
      </c>
      <c r="F1349" s="82">
        <v>8</v>
      </c>
      <c r="G1349" s="64"/>
      <c r="H1349" s="64"/>
      <c r="I1349" s="662"/>
    </row>
    <row r="1350" spans="1:9" ht="15.75" x14ac:dyDescent="0.25">
      <c r="A1350" s="973">
        <v>102</v>
      </c>
      <c r="B1350" s="181" t="s">
        <v>3138</v>
      </c>
      <c r="C1350" s="181" t="s">
        <v>4763</v>
      </c>
      <c r="D1350" s="116" t="s">
        <v>59</v>
      </c>
      <c r="E1350" s="116" t="s">
        <v>51</v>
      </c>
      <c r="F1350" s="82">
        <v>4</v>
      </c>
      <c r="G1350" s="64"/>
      <c r="H1350" s="64"/>
      <c r="I1350" s="662"/>
    </row>
    <row r="1351" spans="1:9" ht="15.75" x14ac:dyDescent="0.25">
      <c r="A1351" s="973">
        <v>103</v>
      </c>
      <c r="B1351" s="181" t="s">
        <v>3139</v>
      </c>
      <c r="C1351" s="181" t="s">
        <v>4763</v>
      </c>
      <c r="D1351" s="116" t="s">
        <v>59</v>
      </c>
      <c r="E1351" s="116" t="s">
        <v>51</v>
      </c>
      <c r="F1351" s="82">
        <v>13</v>
      </c>
      <c r="G1351" s="64"/>
      <c r="H1351" s="64"/>
      <c r="I1351" s="662"/>
    </row>
    <row r="1352" spans="1:9" ht="15.75" x14ac:dyDescent="0.25">
      <c r="A1352" s="973">
        <v>104</v>
      </c>
      <c r="B1352" s="181" t="s">
        <v>3140</v>
      </c>
      <c r="C1352" s="181" t="s">
        <v>4764</v>
      </c>
      <c r="D1352" s="116" t="s">
        <v>59</v>
      </c>
      <c r="E1352" s="116" t="s">
        <v>51</v>
      </c>
      <c r="F1352" s="82">
        <v>7</v>
      </c>
      <c r="G1352" s="64"/>
      <c r="H1352" s="64"/>
      <c r="I1352" s="662"/>
    </row>
    <row r="1353" spans="1:9" ht="15.75" x14ac:dyDescent="0.25">
      <c r="A1353" s="973">
        <v>105</v>
      </c>
      <c r="B1353" s="181" t="s">
        <v>3141</v>
      </c>
      <c r="C1353" s="181" t="s">
        <v>4764</v>
      </c>
      <c r="D1353" s="116" t="s">
        <v>59</v>
      </c>
      <c r="E1353" s="116" t="s">
        <v>51</v>
      </c>
      <c r="F1353" s="82">
        <v>1</v>
      </c>
      <c r="G1353" s="64"/>
      <c r="H1353" s="64"/>
      <c r="I1353" s="662"/>
    </row>
    <row r="1354" spans="1:9" ht="15.75" x14ac:dyDescent="0.25">
      <c r="A1354" s="973">
        <v>106</v>
      </c>
      <c r="B1354" s="181" t="s">
        <v>2796</v>
      </c>
      <c r="C1354" s="181" t="s">
        <v>4764</v>
      </c>
      <c r="D1354" s="116" t="s">
        <v>59</v>
      </c>
      <c r="E1354" s="116" t="s">
        <v>51</v>
      </c>
      <c r="F1354" s="82">
        <v>9</v>
      </c>
      <c r="G1354" s="64"/>
      <c r="H1354" s="64"/>
      <c r="I1354" s="662"/>
    </row>
    <row r="1355" spans="1:9" ht="15.75" x14ac:dyDescent="0.25">
      <c r="A1355" s="973">
        <v>107</v>
      </c>
      <c r="B1355" s="181" t="s">
        <v>3142</v>
      </c>
      <c r="C1355" s="181" t="s">
        <v>4764</v>
      </c>
      <c r="D1355" s="116" t="s">
        <v>59</v>
      </c>
      <c r="E1355" s="116" t="s">
        <v>51</v>
      </c>
      <c r="F1355" s="82">
        <v>5</v>
      </c>
      <c r="G1355" s="64"/>
      <c r="H1355" s="64"/>
      <c r="I1355" s="662"/>
    </row>
    <row r="1356" spans="1:9" ht="15.75" x14ac:dyDescent="0.25">
      <c r="A1356" s="973">
        <v>108</v>
      </c>
      <c r="B1356" s="181" t="s">
        <v>3143</v>
      </c>
      <c r="C1356" s="181" t="s">
        <v>4764</v>
      </c>
      <c r="D1356" s="116" t="s">
        <v>59</v>
      </c>
      <c r="E1356" s="116" t="s">
        <v>51</v>
      </c>
      <c r="F1356" s="82">
        <v>6</v>
      </c>
      <c r="G1356" s="64"/>
      <c r="H1356" s="64"/>
      <c r="I1356" s="662"/>
    </row>
    <row r="1357" spans="1:9" ht="15.75" x14ac:dyDescent="0.25">
      <c r="A1357" s="973">
        <v>109</v>
      </c>
      <c r="B1357" s="181" t="s">
        <v>3144</v>
      </c>
      <c r="C1357" s="181" t="s">
        <v>4764</v>
      </c>
      <c r="D1357" s="116" t="s">
        <v>59</v>
      </c>
      <c r="E1357" s="116" t="s">
        <v>51</v>
      </c>
      <c r="F1357" s="82">
        <v>12</v>
      </c>
      <c r="G1357" s="64"/>
      <c r="H1357" s="64"/>
      <c r="I1357" s="662"/>
    </row>
    <row r="1358" spans="1:9" ht="15.75" x14ac:dyDescent="0.25">
      <c r="A1358" s="973">
        <v>110</v>
      </c>
      <c r="B1358" s="181" t="s">
        <v>3139</v>
      </c>
      <c r="C1358" s="181" t="s">
        <v>4765</v>
      </c>
      <c r="D1358" s="116" t="s">
        <v>59</v>
      </c>
      <c r="E1358" s="116" t="s">
        <v>51</v>
      </c>
      <c r="F1358" s="82">
        <v>10</v>
      </c>
      <c r="G1358" s="64"/>
      <c r="H1358" s="64"/>
      <c r="I1358" s="662"/>
    </row>
    <row r="1359" spans="1:9" ht="15.75" x14ac:dyDescent="0.25">
      <c r="A1359" s="973">
        <v>111</v>
      </c>
      <c r="B1359" s="181" t="s">
        <v>3145</v>
      </c>
      <c r="C1359" s="181" t="s">
        <v>4765</v>
      </c>
      <c r="D1359" s="116" t="s">
        <v>59</v>
      </c>
      <c r="E1359" s="116" t="s">
        <v>51</v>
      </c>
      <c r="F1359" s="82">
        <v>11</v>
      </c>
      <c r="G1359" s="64"/>
      <c r="H1359" s="64"/>
      <c r="I1359" s="662"/>
    </row>
    <row r="1360" spans="1:9" ht="15.75" x14ac:dyDescent="0.25">
      <c r="A1360" s="973">
        <v>112</v>
      </c>
      <c r="B1360" s="181" t="s">
        <v>3146</v>
      </c>
      <c r="C1360" s="181" t="s">
        <v>4765</v>
      </c>
      <c r="D1360" s="116" t="s">
        <v>59</v>
      </c>
      <c r="E1360" s="116" t="s">
        <v>51</v>
      </c>
      <c r="F1360" s="82">
        <v>5.5</v>
      </c>
      <c r="G1360" s="64"/>
      <c r="H1360" s="64"/>
      <c r="I1360" s="662"/>
    </row>
    <row r="1361" spans="1:9" ht="15.75" x14ac:dyDescent="0.25">
      <c r="A1361" s="973">
        <v>113</v>
      </c>
      <c r="B1361" s="181" t="s">
        <v>3147</v>
      </c>
      <c r="C1361" s="181" t="s">
        <v>4765</v>
      </c>
      <c r="D1361" s="116" t="s">
        <v>59</v>
      </c>
      <c r="E1361" s="116" t="s">
        <v>51</v>
      </c>
      <c r="F1361" s="82">
        <v>7</v>
      </c>
      <c r="G1361" s="64"/>
      <c r="H1361" s="64"/>
      <c r="I1361" s="662"/>
    </row>
    <row r="1362" spans="1:9" ht="15.75" x14ac:dyDescent="0.25">
      <c r="A1362" s="973">
        <v>114</v>
      </c>
      <c r="B1362" s="181" t="s">
        <v>3148</v>
      </c>
      <c r="C1362" s="181" t="s">
        <v>4765</v>
      </c>
      <c r="D1362" s="116" t="s">
        <v>59</v>
      </c>
      <c r="E1362" s="116" t="s">
        <v>51</v>
      </c>
      <c r="F1362" s="82">
        <v>9</v>
      </c>
      <c r="G1362" s="64"/>
      <c r="H1362" s="64"/>
      <c r="I1362" s="662"/>
    </row>
    <row r="1363" spans="1:9" ht="15.75" x14ac:dyDescent="0.25">
      <c r="A1363" s="973">
        <v>115</v>
      </c>
      <c r="B1363" s="181" t="s">
        <v>3149</v>
      </c>
      <c r="C1363" s="181" t="s">
        <v>4765</v>
      </c>
      <c r="D1363" s="116" t="s">
        <v>59</v>
      </c>
      <c r="E1363" s="116" t="s">
        <v>51</v>
      </c>
      <c r="F1363" s="82">
        <v>9</v>
      </c>
      <c r="G1363" s="64"/>
      <c r="H1363" s="64"/>
      <c r="I1363" s="662"/>
    </row>
    <row r="1364" spans="1:9" ht="15.75" x14ac:dyDescent="0.25">
      <c r="A1364" s="973">
        <v>116</v>
      </c>
      <c r="B1364" s="181" t="s">
        <v>3150</v>
      </c>
      <c r="C1364" s="181" t="s">
        <v>4765</v>
      </c>
      <c r="D1364" s="116" t="s">
        <v>59</v>
      </c>
      <c r="E1364" s="116" t="s">
        <v>51</v>
      </c>
      <c r="F1364" s="82">
        <v>14</v>
      </c>
      <c r="G1364" s="64"/>
      <c r="H1364" s="64"/>
      <c r="I1364" s="662"/>
    </row>
    <row r="1365" spans="1:9" ht="15.75" x14ac:dyDescent="0.25">
      <c r="A1365" s="973">
        <v>117</v>
      </c>
      <c r="B1365" s="181" t="s">
        <v>3151</v>
      </c>
      <c r="C1365" s="181" t="s">
        <v>4761</v>
      </c>
      <c r="D1365" s="116" t="s">
        <v>59</v>
      </c>
      <c r="E1365" s="116" t="s">
        <v>7</v>
      </c>
      <c r="F1365" s="82">
        <v>14</v>
      </c>
      <c r="G1365" s="64"/>
      <c r="H1365" s="64"/>
      <c r="I1365" s="662"/>
    </row>
    <row r="1366" spans="1:9" ht="15.75" x14ac:dyDescent="0.25">
      <c r="A1366" s="973">
        <v>118</v>
      </c>
      <c r="B1366" s="181" t="s">
        <v>3152</v>
      </c>
      <c r="C1366" s="181" t="s">
        <v>4761</v>
      </c>
      <c r="D1366" s="116" t="s">
        <v>59</v>
      </c>
      <c r="E1366" s="116" t="s">
        <v>51</v>
      </c>
      <c r="F1366" s="82">
        <v>5</v>
      </c>
      <c r="G1366" s="64"/>
      <c r="H1366" s="64"/>
      <c r="I1366" s="662"/>
    </row>
    <row r="1367" spans="1:9" ht="15.75" x14ac:dyDescent="0.25">
      <c r="A1367" s="973">
        <v>119</v>
      </c>
      <c r="B1367" s="181" t="s">
        <v>3153</v>
      </c>
      <c r="C1367" s="181" t="s">
        <v>4761</v>
      </c>
      <c r="D1367" s="116" t="s">
        <v>59</v>
      </c>
      <c r="E1367" s="116" t="s">
        <v>51</v>
      </c>
      <c r="F1367" s="82">
        <v>9</v>
      </c>
      <c r="G1367" s="64"/>
      <c r="H1367" s="64"/>
      <c r="I1367" s="662"/>
    </row>
    <row r="1368" spans="1:9" ht="15.75" x14ac:dyDescent="0.25">
      <c r="A1368" s="973">
        <v>120</v>
      </c>
      <c r="B1368" s="181" t="s">
        <v>3155</v>
      </c>
      <c r="C1368" s="181" t="s">
        <v>4762</v>
      </c>
      <c r="D1368" s="116" t="s">
        <v>59</v>
      </c>
      <c r="E1368" s="116" t="s">
        <v>51</v>
      </c>
      <c r="F1368" s="82">
        <v>12</v>
      </c>
      <c r="G1368" s="64"/>
      <c r="H1368" s="64"/>
      <c r="I1368" s="662"/>
    </row>
    <row r="1369" spans="1:9" ht="15.75" x14ac:dyDescent="0.25">
      <c r="A1369" s="973">
        <v>121</v>
      </c>
      <c r="B1369" s="181" t="s">
        <v>3154</v>
      </c>
      <c r="C1369" s="181" t="s">
        <v>4763</v>
      </c>
      <c r="D1369" s="116" t="s">
        <v>59</v>
      </c>
      <c r="E1369" s="116" t="s">
        <v>51</v>
      </c>
      <c r="F1369" s="82">
        <v>14</v>
      </c>
      <c r="G1369" s="64"/>
      <c r="H1369" s="64"/>
      <c r="I1369" s="662"/>
    </row>
    <row r="1370" spans="1:9" s="69" customFormat="1" ht="15.75" x14ac:dyDescent="0.25">
      <c r="A1370" s="973">
        <v>122</v>
      </c>
      <c r="B1370" s="181" t="s">
        <v>3156</v>
      </c>
      <c r="C1370" s="181" t="s">
        <v>4765</v>
      </c>
      <c r="D1370" s="116" t="s">
        <v>59</v>
      </c>
      <c r="E1370" s="116" t="s">
        <v>51</v>
      </c>
      <c r="F1370" s="82">
        <v>37</v>
      </c>
      <c r="G1370" s="64"/>
      <c r="H1370" s="64"/>
      <c r="I1370" s="662"/>
    </row>
    <row r="1371" spans="1:9" ht="15.75" x14ac:dyDescent="0.25">
      <c r="A1371" s="973">
        <v>123</v>
      </c>
      <c r="B1371" s="181" t="s">
        <v>3157</v>
      </c>
      <c r="C1371" s="181" t="s">
        <v>4764</v>
      </c>
      <c r="D1371" s="116" t="s">
        <v>59</v>
      </c>
      <c r="E1371" s="116" t="s">
        <v>51</v>
      </c>
      <c r="F1371" s="82">
        <v>10</v>
      </c>
      <c r="G1371" s="64"/>
      <c r="H1371" s="64"/>
      <c r="I1371" s="662"/>
    </row>
    <row r="1372" spans="1:9" ht="15.75" x14ac:dyDescent="0.25">
      <c r="A1372" s="17" t="s">
        <v>94</v>
      </c>
      <c r="B1372" s="18" t="s">
        <v>6999</v>
      </c>
      <c r="C1372" s="18"/>
      <c r="D1372" s="17"/>
      <c r="E1372" s="17"/>
      <c r="F1372" s="89"/>
      <c r="G1372" s="66"/>
      <c r="H1372" s="66"/>
      <c r="I1372" s="665"/>
    </row>
    <row r="1373" spans="1:9" ht="15.75" x14ac:dyDescent="0.25">
      <c r="A1373" s="116">
        <v>124</v>
      </c>
      <c r="B1373" s="181" t="s">
        <v>2461</v>
      </c>
      <c r="C1373" s="181" t="s">
        <v>4768</v>
      </c>
      <c r="D1373" s="116" t="s">
        <v>59</v>
      </c>
      <c r="E1373" s="116" t="s">
        <v>51</v>
      </c>
      <c r="F1373" s="82">
        <v>8</v>
      </c>
      <c r="G1373" s="64"/>
      <c r="H1373" s="64"/>
      <c r="I1373" s="662"/>
    </row>
    <row r="1374" spans="1:9" ht="15.75" x14ac:dyDescent="0.25">
      <c r="A1374" s="116">
        <v>125</v>
      </c>
      <c r="B1374" s="181" t="s">
        <v>3158</v>
      </c>
      <c r="C1374" s="181" t="s">
        <v>4768</v>
      </c>
      <c r="D1374" s="116" t="s">
        <v>59</v>
      </c>
      <c r="E1374" s="116" t="s">
        <v>51</v>
      </c>
      <c r="F1374" s="82">
        <v>1</v>
      </c>
      <c r="G1374" s="64"/>
      <c r="H1374" s="64"/>
      <c r="I1374" s="662"/>
    </row>
    <row r="1375" spans="1:9" ht="15.75" x14ac:dyDescent="0.25">
      <c r="A1375" s="973">
        <v>126</v>
      </c>
      <c r="B1375" s="181" t="s">
        <v>3159</v>
      </c>
      <c r="C1375" s="181" t="s">
        <v>4768</v>
      </c>
      <c r="D1375" s="116" t="s">
        <v>59</v>
      </c>
      <c r="E1375" s="116" t="s">
        <v>51</v>
      </c>
      <c r="F1375" s="82">
        <v>25</v>
      </c>
      <c r="G1375" s="64"/>
      <c r="H1375" s="64"/>
      <c r="I1375" s="662"/>
    </row>
    <row r="1376" spans="1:9" ht="15.75" x14ac:dyDescent="0.25">
      <c r="A1376" s="973">
        <v>127</v>
      </c>
      <c r="B1376" s="181" t="s">
        <v>3160</v>
      </c>
      <c r="C1376" s="181" t="s">
        <v>4768</v>
      </c>
      <c r="D1376" s="116" t="s">
        <v>59</v>
      </c>
      <c r="E1376" s="116" t="s">
        <v>51</v>
      </c>
      <c r="F1376" s="82">
        <v>15</v>
      </c>
      <c r="G1376" s="64"/>
      <c r="H1376" s="64"/>
      <c r="I1376" s="662"/>
    </row>
    <row r="1377" spans="1:9" ht="15.75" x14ac:dyDescent="0.25">
      <c r="A1377" s="973">
        <v>128</v>
      </c>
      <c r="B1377" s="181" t="s">
        <v>3161</v>
      </c>
      <c r="C1377" s="181" t="s">
        <v>4768</v>
      </c>
      <c r="D1377" s="116" t="s">
        <v>59</v>
      </c>
      <c r="E1377" s="116" t="s">
        <v>51</v>
      </c>
      <c r="F1377" s="82">
        <v>10</v>
      </c>
      <c r="G1377" s="64"/>
      <c r="H1377" s="64"/>
      <c r="I1377" s="662"/>
    </row>
    <row r="1378" spans="1:9" ht="15.75" x14ac:dyDescent="0.25">
      <c r="A1378" s="973">
        <v>129</v>
      </c>
      <c r="B1378" s="181" t="s">
        <v>3162</v>
      </c>
      <c r="C1378" s="181" t="s">
        <v>4768</v>
      </c>
      <c r="D1378" s="116" t="s">
        <v>59</v>
      </c>
      <c r="E1378" s="116" t="s">
        <v>51</v>
      </c>
      <c r="F1378" s="82">
        <v>12</v>
      </c>
      <c r="G1378" s="64"/>
      <c r="H1378" s="64"/>
      <c r="I1378" s="662"/>
    </row>
    <row r="1379" spans="1:9" ht="15.75" x14ac:dyDescent="0.25">
      <c r="A1379" s="973">
        <v>130</v>
      </c>
      <c r="B1379" s="181" t="s">
        <v>2796</v>
      </c>
      <c r="C1379" s="181" t="s">
        <v>4768</v>
      </c>
      <c r="D1379" s="116" t="s">
        <v>59</v>
      </c>
      <c r="E1379" s="116" t="s">
        <v>51</v>
      </c>
      <c r="F1379" s="82">
        <v>10</v>
      </c>
      <c r="G1379" s="64"/>
      <c r="H1379" s="64"/>
      <c r="I1379" s="662"/>
    </row>
    <row r="1380" spans="1:9" ht="15.75" x14ac:dyDescent="0.25">
      <c r="A1380" s="973">
        <v>131</v>
      </c>
      <c r="B1380" s="181" t="s">
        <v>3163</v>
      </c>
      <c r="C1380" s="181" t="s">
        <v>4768</v>
      </c>
      <c r="D1380" s="116" t="s">
        <v>59</v>
      </c>
      <c r="E1380" s="116" t="s">
        <v>51</v>
      </c>
      <c r="F1380" s="82">
        <v>5</v>
      </c>
      <c r="G1380" s="64"/>
      <c r="H1380" s="64"/>
      <c r="I1380" s="662"/>
    </row>
    <row r="1381" spans="1:9" ht="15.75" x14ac:dyDescent="0.25">
      <c r="A1381" s="973">
        <v>132</v>
      </c>
      <c r="B1381" s="181" t="s">
        <v>3164</v>
      </c>
      <c r="C1381" s="181" t="s">
        <v>4766</v>
      </c>
      <c r="D1381" s="116" t="s">
        <v>59</v>
      </c>
      <c r="E1381" s="116" t="s">
        <v>51</v>
      </c>
      <c r="F1381" s="82">
        <v>10</v>
      </c>
      <c r="G1381" s="64"/>
      <c r="H1381" s="64"/>
      <c r="I1381" s="662"/>
    </row>
    <row r="1382" spans="1:9" ht="15.75" x14ac:dyDescent="0.25">
      <c r="A1382" s="973">
        <v>133</v>
      </c>
      <c r="B1382" s="181" t="s">
        <v>3165</v>
      </c>
      <c r="C1382" s="181" t="s">
        <v>4766</v>
      </c>
      <c r="D1382" s="116" t="s">
        <v>59</v>
      </c>
      <c r="E1382" s="116" t="s">
        <v>51</v>
      </c>
      <c r="F1382" s="82">
        <v>14</v>
      </c>
      <c r="G1382" s="64"/>
      <c r="H1382" s="64"/>
      <c r="I1382" s="662"/>
    </row>
    <row r="1383" spans="1:9" ht="15.75" x14ac:dyDescent="0.25">
      <c r="A1383" s="973">
        <v>134</v>
      </c>
      <c r="B1383" s="181" t="s">
        <v>3166</v>
      </c>
      <c r="C1383" s="181" t="s">
        <v>4766</v>
      </c>
      <c r="D1383" s="116" t="s">
        <v>59</v>
      </c>
      <c r="E1383" s="116" t="s">
        <v>51</v>
      </c>
      <c r="F1383" s="82">
        <v>6.6</v>
      </c>
      <c r="G1383" s="64"/>
      <c r="H1383" s="64"/>
      <c r="I1383" s="662"/>
    </row>
    <row r="1384" spans="1:9" ht="15.75" x14ac:dyDescent="0.25">
      <c r="A1384" s="973">
        <v>135</v>
      </c>
      <c r="B1384" s="181" t="s">
        <v>3167</v>
      </c>
      <c r="C1384" s="181" t="s">
        <v>4766</v>
      </c>
      <c r="D1384" s="116" t="s">
        <v>59</v>
      </c>
      <c r="E1384" s="116" t="s">
        <v>51</v>
      </c>
      <c r="F1384" s="82">
        <v>18</v>
      </c>
      <c r="G1384" s="64"/>
      <c r="H1384" s="64"/>
      <c r="I1384" s="662"/>
    </row>
    <row r="1385" spans="1:9" ht="15.75" x14ac:dyDescent="0.25">
      <c r="A1385" s="973">
        <v>136</v>
      </c>
      <c r="B1385" s="181" t="s">
        <v>2385</v>
      </c>
      <c r="C1385" s="181" t="s">
        <v>4766</v>
      </c>
      <c r="D1385" s="116" t="s">
        <v>59</v>
      </c>
      <c r="E1385" s="116" t="s">
        <v>51</v>
      </c>
      <c r="F1385" s="82">
        <v>21</v>
      </c>
      <c r="G1385" s="64"/>
      <c r="H1385" s="64"/>
      <c r="I1385" s="662"/>
    </row>
    <row r="1386" spans="1:9" ht="15.75" x14ac:dyDescent="0.25">
      <c r="A1386" s="973">
        <v>137</v>
      </c>
      <c r="B1386" s="181" t="s">
        <v>3168</v>
      </c>
      <c r="C1386" s="181" t="s">
        <v>4767</v>
      </c>
      <c r="D1386" s="116" t="s">
        <v>59</v>
      </c>
      <c r="E1386" s="116" t="s">
        <v>51</v>
      </c>
      <c r="F1386" s="82">
        <v>20</v>
      </c>
      <c r="G1386" s="64"/>
      <c r="H1386" s="64"/>
      <c r="I1386" s="662"/>
    </row>
    <row r="1387" spans="1:9" ht="15.75" x14ac:dyDescent="0.25">
      <c r="A1387" s="973">
        <v>138</v>
      </c>
      <c r="B1387" s="181" t="s">
        <v>3169</v>
      </c>
      <c r="C1387" s="181" t="s">
        <v>4767</v>
      </c>
      <c r="D1387" s="116" t="s">
        <v>59</v>
      </c>
      <c r="E1387" s="116" t="s">
        <v>51</v>
      </c>
      <c r="F1387" s="82">
        <v>5</v>
      </c>
      <c r="G1387" s="64"/>
      <c r="H1387" s="64"/>
      <c r="I1387" s="662"/>
    </row>
    <row r="1388" spans="1:9" ht="15.75" x14ac:dyDescent="0.25">
      <c r="A1388" s="973">
        <v>139</v>
      </c>
      <c r="B1388" s="181" t="s">
        <v>3170</v>
      </c>
      <c r="C1388" s="181" t="s">
        <v>4769</v>
      </c>
      <c r="D1388" s="116" t="s">
        <v>59</v>
      </c>
      <c r="E1388" s="116" t="s">
        <v>51</v>
      </c>
      <c r="F1388" s="82">
        <v>10</v>
      </c>
      <c r="G1388" s="64"/>
      <c r="H1388" s="64"/>
      <c r="I1388" s="662"/>
    </row>
    <row r="1389" spans="1:9" ht="15.75" x14ac:dyDescent="0.25">
      <c r="A1389" s="973">
        <v>140</v>
      </c>
      <c r="B1389" s="181" t="s">
        <v>2862</v>
      </c>
      <c r="C1389" s="181" t="s">
        <v>4769</v>
      </c>
      <c r="D1389" s="116" t="s">
        <v>59</v>
      </c>
      <c r="E1389" s="116" t="s">
        <v>51</v>
      </c>
      <c r="F1389" s="82">
        <v>7</v>
      </c>
      <c r="G1389" s="64"/>
      <c r="H1389" s="64"/>
      <c r="I1389" s="662"/>
    </row>
    <row r="1390" spans="1:9" ht="15.75" x14ac:dyDescent="0.25">
      <c r="A1390" s="973">
        <v>141</v>
      </c>
      <c r="B1390" s="181" t="s">
        <v>3171</v>
      </c>
      <c r="C1390" s="181" t="s">
        <v>4769</v>
      </c>
      <c r="D1390" s="116" t="s">
        <v>59</v>
      </c>
      <c r="E1390" s="116" t="s">
        <v>51</v>
      </c>
      <c r="F1390" s="82">
        <v>3.4</v>
      </c>
      <c r="G1390" s="64"/>
      <c r="H1390" s="64"/>
      <c r="I1390" s="662"/>
    </row>
    <row r="1391" spans="1:9" ht="15.75" x14ac:dyDescent="0.25">
      <c r="A1391" s="973">
        <v>142</v>
      </c>
      <c r="B1391" s="181" t="s">
        <v>2674</v>
      </c>
      <c r="C1391" s="181" t="s">
        <v>4769</v>
      </c>
      <c r="D1391" s="116" t="s">
        <v>59</v>
      </c>
      <c r="E1391" s="116" t="s">
        <v>51</v>
      </c>
      <c r="F1391" s="82">
        <v>10</v>
      </c>
      <c r="G1391" s="64"/>
      <c r="H1391" s="64"/>
      <c r="I1391" s="662"/>
    </row>
    <row r="1392" spans="1:9" s="69" customFormat="1" ht="15.75" x14ac:dyDescent="0.25">
      <c r="A1392" s="973">
        <v>143</v>
      </c>
      <c r="B1392" s="181" t="s">
        <v>2461</v>
      </c>
      <c r="C1392" s="181" t="s">
        <v>4769</v>
      </c>
      <c r="D1392" s="116" t="s">
        <v>59</v>
      </c>
      <c r="E1392" s="116" t="s">
        <v>51</v>
      </c>
      <c r="F1392" s="82">
        <v>5</v>
      </c>
      <c r="G1392" s="64"/>
      <c r="H1392" s="64"/>
      <c r="I1392" s="662"/>
    </row>
    <row r="1393" spans="1:9" ht="15.75" x14ac:dyDescent="0.25">
      <c r="A1393" s="973">
        <v>144</v>
      </c>
      <c r="B1393" s="181" t="s">
        <v>3172</v>
      </c>
      <c r="C1393" s="181" t="s">
        <v>5391</v>
      </c>
      <c r="D1393" s="116" t="s">
        <v>59</v>
      </c>
      <c r="E1393" s="116" t="s">
        <v>51</v>
      </c>
      <c r="F1393" s="82">
        <v>27</v>
      </c>
      <c r="G1393" s="64"/>
      <c r="H1393" s="64"/>
      <c r="I1393" s="662"/>
    </row>
    <row r="1394" spans="1:9" ht="15.75" x14ac:dyDescent="0.25">
      <c r="A1394" s="17" t="s">
        <v>203</v>
      </c>
      <c r="B1394" s="18" t="s">
        <v>7000</v>
      </c>
      <c r="C1394" s="18"/>
      <c r="D1394" s="17"/>
      <c r="E1394" s="17"/>
      <c r="F1394" s="89"/>
      <c r="G1394" s="66"/>
      <c r="H1394" s="66"/>
      <c r="I1394" s="665"/>
    </row>
    <row r="1395" spans="1:9" ht="15.75" x14ac:dyDescent="0.25">
      <c r="A1395" s="116">
        <v>145</v>
      </c>
      <c r="B1395" s="181" t="s">
        <v>3173</v>
      </c>
      <c r="C1395" s="181" t="s">
        <v>4770</v>
      </c>
      <c r="D1395" s="116" t="s">
        <v>59</v>
      </c>
      <c r="E1395" s="116" t="s">
        <v>51</v>
      </c>
      <c r="F1395" s="82">
        <v>8</v>
      </c>
      <c r="G1395" s="64"/>
      <c r="H1395" s="64"/>
      <c r="I1395" s="662"/>
    </row>
    <row r="1396" spans="1:9" ht="15.75" x14ac:dyDescent="0.25">
      <c r="A1396" s="116">
        <v>146</v>
      </c>
      <c r="B1396" s="181" t="s">
        <v>3174</v>
      </c>
      <c r="C1396" s="181" t="s">
        <v>4770</v>
      </c>
      <c r="D1396" s="116" t="s">
        <v>59</v>
      </c>
      <c r="E1396" s="116" t="s">
        <v>51</v>
      </c>
      <c r="F1396" s="82">
        <v>3.8</v>
      </c>
      <c r="G1396" s="64"/>
      <c r="H1396" s="64"/>
      <c r="I1396" s="662"/>
    </row>
    <row r="1397" spans="1:9" ht="15.75" x14ac:dyDescent="0.25">
      <c r="A1397" s="973">
        <v>147</v>
      </c>
      <c r="B1397" s="181" t="s">
        <v>3175</v>
      </c>
      <c r="C1397" s="181" t="s">
        <v>4770</v>
      </c>
      <c r="D1397" s="116" t="s">
        <v>59</v>
      </c>
      <c r="E1397" s="116" t="s">
        <v>51</v>
      </c>
      <c r="F1397" s="82">
        <v>2.8</v>
      </c>
      <c r="G1397" s="64"/>
      <c r="H1397" s="64"/>
      <c r="I1397" s="662"/>
    </row>
    <row r="1398" spans="1:9" ht="15.75" x14ac:dyDescent="0.25">
      <c r="A1398" s="973">
        <v>148</v>
      </c>
      <c r="B1398" s="181" t="s">
        <v>3176</v>
      </c>
      <c r="C1398" s="181" t="s">
        <v>4770</v>
      </c>
      <c r="D1398" s="116" t="s">
        <v>59</v>
      </c>
      <c r="E1398" s="116" t="s">
        <v>51</v>
      </c>
      <c r="F1398" s="82">
        <v>3.6</v>
      </c>
      <c r="G1398" s="64"/>
      <c r="H1398" s="64"/>
      <c r="I1398" s="662"/>
    </row>
    <row r="1399" spans="1:9" ht="15.75" x14ac:dyDescent="0.25">
      <c r="A1399" s="973">
        <v>149</v>
      </c>
      <c r="B1399" s="181" t="s">
        <v>3177</v>
      </c>
      <c r="C1399" s="181" t="s">
        <v>4770</v>
      </c>
      <c r="D1399" s="116" t="s">
        <v>59</v>
      </c>
      <c r="E1399" s="116" t="s">
        <v>51</v>
      </c>
      <c r="F1399" s="82">
        <v>2.6</v>
      </c>
      <c r="G1399" s="64"/>
      <c r="H1399" s="64"/>
      <c r="I1399" s="662"/>
    </row>
    <row r="1400" spans="1:9" ht="15.75" x14ac:dyDescent="0.25">
      <c r="A1400" s="973">
        <v>150</v>
      </c>
      <c r="B1400" s="181" t="s">
        <v>3178</v>
      </c>
      <c r="C1400" s="181" t="s">
        <v>4770</v>
      </c>
      <c r="D1400" s="116" t="s">
        <v>59</v>
      </c>
      <c r="E1400" s="116" t="s">
        <v>51</v>
      </c>
      <c r="F1400" s="82">
        <v>12</v>
      </c>
      <c r="G1400" s="64"/>
      <c r="H1400" s="64"/>
      <c r="I1400" s="662"/>
    </row>
    <row r="1401" spans="1:9" ht="15.75" x14ac:dyDescent="0.25">
      <c r="A1401" s="973">
        <v>151</v>
      </c>
      <c r="B1401" s="181" t="s">
        <v>3179</v>
      </c>
      <c r="C1401" s="181" t="s">
        <v>4770</v>
      </c>
      <c r="D1401" s="116" t="s">
        <v>59</v>
      </c>
      <c r="E1401" s="116" t="s">
        <v>51</v>
      </c>
      <c r="F1401" s="82">
        <v>2</v>
      </c>
      <c r="G1401" s="64"/>
      <c r="H1401" s="64"/>
      <c r="I1401" s="662"/>
    </row>
    <row r="1402" spans="1:9" ht="15.75" x14ac:dyDescent="0.25">
      <c r="A1402" s="973">
        <v>152</v>
      </c>
      <c r="B1402" s="181" t="s">
        <v>2600</v>
      </c>
      <c r="C1402" s="181" t="s">
        <v>4770</v>
      </c>
      <c r="D1402" s="116" t="s">
        <v>59</v>
      </c>
      <c r="E1402" s="116" t="s">
        <v>51</v>
      </c>
      <c r="F1402" s="82">
        <v>7</v>
      </c>
      <c r="G1402" s="64"/>
      <c r="H1402" s="64"/>
      <c r="I1402" s="662"/>
    </row>
    <row r="1403" spans="1:9" ht="15.75" x14ac:dyDescent="0.25">
      <c r="A1403" s="973">
        <v>153</v>
      </c>
      <c r="B1403" s="181" t="s">
        <v>3081</v>
      </c>
      <c r="C1403" s="181" t="s">
        <v>4770</v>
      </c>
      <c r="D1403" s="116" t="s">
        <v>59</v>
      </c>
      <c r="E1403" s="116" t="s">
        <v>51</v>
      </c>
      <c r="F1403" s="82">
        <v>5.6</v>
      </c>
      <c r="G1403" s="64"/>
      <c r="H1403" s="64"/>
      <c r="I1403" s="662"/>
    </row>
    <row r="1404" spans="1:9" ht="15.75" x14ac:dyDescent="0.25">
      <c r="A1404" s="973">
        <v>154</v>
      </c>
      <c r="B1404" s="181" t="s">
        <v>3180</v>
      </c>
      <c r="C1404" s="181" t="s">
        <v>4770</v>
      </c>
      <c r="D1404" s="116" t="s">
        <v>59</v>
      </c>
      <c r="E1404" s="116" t="s">
        <v>51</v>
      </c>
      <c r="F1404" s="82">
        <v>6</v>
      </c>
      <c r="G1404" s="64"/>
      <c r="H1404" s="64"/>
      <c r="I1404" s="662"/>
    </row>
    <row r="1405" spans="1:9" ht="15.75" x14ac:dyDescent="0.25">
      <c r="A1405" s="973">
        <v>155</v>
      </c>
      <c r="B1405" s="181" t="s">
        <v>2530</v>
      </c>
      <c r="C1405" s="181" t="s">
        <v>4770</v>
      </c>
      <c r="D1405" s="116" t="s">
        <v>59</v>
      </c>
      <c r="E1405" s="116" t="s">
        <v>51</v>
      </c>
      <c r="F1405" s="82">
        <v>4</v>
      </c>
      <c r="G1405" s="64"/>
      <c r="H1405" s="64"/>
      <c r="I1405" s="662"/>
    </row>
    <row r="1406" spans="1:9" ht="15.75" x14ac:dyDescent="0.25">
      <c r="A1406" s="973">
        <v>156</v>
      </c>
      <c r="B1406" s="181" t="s">
        <v>3181</v>
      </c>
      <c r="C1406" s="181" t="s">
        <v>4770</v>
      </c>
      <c r="D1406" s="116" t="s">
        <v>59</v>
      </c>
      <c r="E1406" s="116" t="s">
        <v>51</v>
      </c>
      <c r="F1406" s="82">
        <v>2.6</v>
      </c>
      <c r="G1406" s="64"/>
      <c r="H1406" s="64"/>
      <c r="I1406" s="662"/>
    </row>
    <row r="1407" spans="1:9" ht="15.75" x14ac:dyDescent="0.25">
      <c r="A1407" s="973">
        <v>157</v>
      </c>
      <c r="B1407" s="181" t="s">
        <v>3182</v>
      </c>
      <c r="C1407" s="181" t="s">
        <v>4770</v>
      </c>
      <c r="D1407" s="116" t="s">
        <v>59</v>
      </c>
      <c r="E1407" s="116" t="s">
        <v>51</v>
      </c>
      <c r="F1407" s="82">
        <v>3.6</v>
      </c>
      <c r="G1407" s="64"/>
      <c r="H1407" s="64"/>
      <c r="I1407" s="662"/>
    </row>
    <row r="1408" spans="1:9" ht="15.75" x14ac:dyDescent="0.25">
      <c r="A1408" s="973">
        <v>158</v>
      </c>
      <c r="B1408" s="181" t="s">
        <v>2461</v>
      </c>
      <c r="C1408" s="181" t="s">
        <v>4771</v>
      </c>
      <c r="D1408" s="116" t="s">
        <v>59</v>
      </c>
      <c r="E1408" s="116" t="s">
        <v>51</v>
      </c>
      <c r="F1408" s="82">
        <v>5.5</v>
      </c>
      <c r="G1408" s="64"/>
      <c r="H1408" s="64"/>
      <c r="I1408" s="662"/>
    </row>
    <row r="1409" spans="1:9" ht="15.75" x14ac:dyDescent="0.25">
      <c r="A1409" s="973">
        <v>159</v>
      </c>
      <c r="B1409" s="181" t="s">
        <v>2494</v>
      </c>
      <c r="C1409" s="181" t="s">
        <v>4771</v>
      </c>
      <c r="D1409" s="116" t="s">
        <v>59</v>
      </c>
      <c r="E1409" s="116" t="s">
        <v>51</v>
      </c>
      <c r="F1409" s="82">
        <v>4</v>
      </c>
      <c r="G1409" s="64"/>
      <c r="H1409" s="64"/>
      <c r="I1409" s="662"/>
    </row>
    <row r="1410" spans="1:9" ht="15.75" x14ac:dyDescent="0.25">
      <c r="A1410" s="973">
        <v>160</v>
      </c>
      <c r="B1410" s="181" t="s">
        <v>3183</v>
      </c>
      <c r="C1410" s="181" t="s">
        <v>4771</v>
      </c>
      <c r="D1410" s="116" t="s">
        <v>59</v>
      </c>
      <c r="E1410" s="116" t="s">
        <v>51</v>
      </c>
      <c r="F1410" s="82">
        <v>3</v>
      </c>
      <c r="G1410" s="64"/>
      <c r="H1410" s="64"/>
      <c r="I1410" s="662"/>
    </row>
    <row r="1411" spans="1:9" ht="15.75" x14ac:dyDescent="0.25">
      <c r="A1411" s="973">
        <v>161</v>
      </c>
      <c r="B1411" s="181" t="s">
        <v>3184</v>
      </c>
      <c r="C1411" s="181" t="s">
        <v>4771</v>
      </c>
      <c r="D1411" s="116" t="s">
        <v>59</v>
      </c>
      <c r="E1411" s="116" t="s">
        <v>51</v>
      </c>
      <c r="F1411" s="82">
        <v>7.5</v>
      </c>
      <c r="G1411" s="64"/>
      <c r="H1411" s="64"/>
      <c r="I1411" s="662"/>
    </row>
    <row r="1412" spans="1:9" ht="15.75" x14ac:dyDescent="0.25">
      <c r="A1412" s="973">
        <v>162</v>
      </c>
      <c r="B1412" s="181" t="s">
        <v>3185</v>
      </c>
      <c r="C1412" s="181" t="s">
        <v>4771</v>
      </c>
      <c r="D1412" s="116" t="s">
        <v>59</v>
      </c>
      <c r="E1412" s="116" t="s">
        <v>51</v>
      </c>
      <c r="F1412" s="82">
        <v>5.5</v>
      </c>
      <c r="G1412" s="64"/>
      <c r="H1412" s="64"/>
      <c r="I1412" s="662"/>
    </row>
    <row r="1413" spans="1:9" ht="15.75" x14ac:dyDescent="0.25">
      <c r="A1413" s="973">
        <v>163</v>
      </c>
      <c r="B1413" s="181" t="s">
        <v>3186</v>
      </c>
      <c r="C1413" s="181" t="s">
        <v>4771</v>
      </c>
      <c r="D1413" s="116" t="s">
        <v>59</v>
      </c>
      <c r="E1413" s="116" t="s">
        <v>51</v>
      </c>
      <c r="F1413" s="82">
        <v>5.6</v>
      </c>
      <c r="G1413" s="64"/>
      <c r="H1413" s="64"/>
      <c r="I1413" s="662"/>
    </row>
    <row r="1414" spans="1:9" ht="15.75" x14ac:dyDescent="0.25">
      <c r="A1414" s="973">
        <v>164</v>
      </c>
      <c r="B1414" s="181" t="s">
        <v>3187</v>
      </c>
      <c r="C1414" s="181" t="s">
        <v>4771</v>
      </c>
      <c r="D1414" s="116" t="s">
        <v>59</v>
      </c>
      <c r="E1414" s="116" t="s">
        <v>51</v>
      </c>
      <c r="F1414" s="82">
        <v>5.5</v>
      </c>
      <c r="G1414" s="64"/>
      <c r="H1414" s="64"/>
      <c r="I1414" s="662"/>
    </row>
    <row r="1415" spans="1:9" ht="15.75" x14ac:dyDescent="0.25">
      <c r="A1415" s="973">
        <v>165</v>
      </c>
      <c r="B1415" s="181" t="s">
        <v>3188</v>
      </c>
      <c r="C1415" s="181" t="s">
        <v>4771</v>
      </c>
      <c r="D1415" s="116" t="s">
        <v>59</v>
      </c>
      <c r="E1415" s="116" t="s">
        <v>51</v>
      </c>
      <c r="F1415" s="82">
        <v>5.4</v>
      </c>
      <c r="G1415" s="64"/>
      <c r="H1415" s="64"/>
      <c r="I1415" s="662"/>
    </row>
    <row r="1416" spans="1:9" ht="15.75" x14ac:dyDescent="0.25">
      <c r="A1416" s="973">
        <v>166</v>
      </c>
      <c r="B1416" s="181" t="s">
        <v>3189</v>
      </c>
      <c r="C1416" s="181" t="s">
        <v>4771</v>
      </c>
      <c r="D1416" s="116" t="s">
        <v>59</v>
      </c>
      <c r="E1416" s="116" t="s">
        <v>51</v>
      </c>
      <c r="F1416" s="82">
        <v>15.3</v>
      </c>
      <c r="G1416" s="64"/>
      <c r="H1416" s="64"/>
      <c r="I1416" s="662"/>
    </row>
    <row r="1417" spans="1:9" ht="15.75" x14ac:dyDescent="0.25">
      <c r="A1417" s="973">
        <v>167</v>
      </c>
      <c r="B1417" s="181" t="s">
        <v>3190</v>
      </c>
      <c r="C1417" s="181" t="s">
        <v>4772</v>
      </c>
      <c r="D1417" s="116" t="s">
        <v>59</v>
      </c>
      <c r="E1417" s="116" t="s">
        <v>51</v>
      </c>
      <c r="F1417" s="82">
        <v>39.599999999999994</v>
      </c>
      <c r="G1417" s="64"/>
      <c r="H1417" s="64"/>
      <c r="I1417" s="662"/>
    </row>
    <row r="1418" spans="1:9" ht="15.75" x14ac:dyDescent="0.25">
      <c r="A1418" s="973">
        <v>168</v>
      </c>
      <c r="B1418" s="181" t="s">
        <v>2461</v>
      </c>
      <c r="C1418" s="181" t="s">
        <v>4772</v>
      </c>
      <c r="D1418" s="116" t="s">
        <v>59</v>
      </c>
      <c r="E1418" s="116" t="s">
        <v>51</v>
      </c>
      <c r="F1418" s="82">
        <v>8</v>
      </c>
      <c r="G1418" s="64"/>
      <c r="H1418" s="64"/>
      <c r="I1418" s="662"/>
    </row>
    <row r="1419" spans="1:9" ht="15.75" x14ac:dyDescent="0.25">
      <c r="A1419" s="973">
        <v>169</v>
      </c>
      <c r="B1419" s="181" t="s">
        <v>3191</v>
      </c>
      <c r="C1419" s="181" t="s">
        <v>4772</v>
      </c>
      <c r="D1419" s="116" t="s">
        <v>59</v>
      </c>
      <c r="E1419" s="116" t="s">
        <v>51</v>
      </c>
      <c r="F1419" s="82">
        <v>15.4</v>
      </c>
      <c r="G1419" s="64"/>
      <c r="H1419" s="64"/>
      <c r="I1419" s="662"/>
    </row>
    <row r="1420" spans="1:9" s="69" customFormat="1" ht="15.75" x14ac:dyDescent="0.25">
      <c r="A1420" s="973">
        <v>170</v>
      </c>
      <c r="B1420" s="181" t="s">
        <v>3192</v>
      </c>
      <c r="C1420" s="181" t="s">
        <v>4772</v>
      </c>
      <c r="D1420" s="116" t="s">
        <v>59</v>
      </c>
      <c r="E1420" s="116" t="s">
        <v>51</v>
      </c>
      <c r="F1420" s="82">
        <v>5.7</v>
      </c>
      <c r="G1420" s="64"/>
      <c r="H1420" s="64"/>
      <c r="I1420" s="662"/>
    </row>
    <row r="1421" spans="1:9" ht="15.75" x14ac:dyDescent="0.25">
      <c r="A1421" s="973">
        <v>171</v>
      </c>
      <c r="B1421" s="181" t="s">
        <v>3193</v>
      </c>
      <c r="C1421" s="181" t="s">
        <v>4772</v>
      </c>
      <c r="D1421" s="116" t="s">
        <v>59</v>
      </c>
      <c r="E1421" s="116" t="s">
        <v>51</v>
      </c>
      <c r="F1421" s="82">
        <v>10.5</v>
      </c>
      <c r="G1421" s="64"/>
      <c r="H1421" s="64"/>
      <c r="I1421" s="662"/>
    </row>
    <row r="1422" spans="1:9" ht="15.75" x14ac:dyDescent="0.25">
      <c r="A1422" s="17" t="s">
        <v>777</v>
      </c>
      <c r="B1422" s="18" t="s">
        <v>7001</v>
      </c>
      <c r="C1422" s="18"/>
      <c r="D1422" s="17"/>
      <c r="E1422" s="17"/>
      <c r="F1422" s="89"/>
      <c r="G1422" s="66"/>
      <c r="H1422" s="66"/>
      <c r="I1422" s="665"/>
    </row>
    <row r="1423" spans="1:9" ht="15.75" x14ac:dyDescent="0.25">
      <c r="A1423" s="116">
        <v>172</v>
      </c>
      <c r="B1423" s="181" t="s">
        <v>3195</v>
      </c>
      <c r="C1423" s="181" t="s">
        <v>5392</v>
      </c>
      <c r="D1423" s="116" t="s">
        <v>59</v>
      </c>
      <c r="E1423" s="116" t="s">
        <v>51</v>
      </c>
      <c r="F1423" s="82">
        <v>6</v>
      </c>
      <c r="G1423" s="64"/>
      <c r="H1423" s="64"/>
      <c r="I1423" s="662"/>
    </row>
    <row r="1424" spans="1:9" ht="15.75" x14ac:dyDescent="0.25">
      <c r="A1424" s="116">
        <v>173</v>
      </c>
      <c r="B1424" s="181" t="s">
        <v>3194</v>
      </c>
      <c r="C1424" s="181" t="s">
        <v>4774</v>
      </c>
      <c r="D1424" s="116" t="s">
        <v>59</v>
      </c>
      <c r="E1424" s="116" t="s">
        <v>51</v>
      </c>
      <c r="F1424" s="82">
        <v>6</v>
      </c>
      <c r="G1424" s="64"/>
      <c r="H1424" s="64"/>
      <c r="I1424" s="662"/>
    </row>
    <row r="1425" spans="1:9" ht="15.75" x14ac:dyDescent="0.25">
      <c r="A1425" s="973">
        <v>174</v>
      </c>
      <c r="B1425" s="181" t="s">
        <v>3196</v>
      </c>
      <c r="C1425" s="181" t="s">
        <v>4774</v>
      </c>
      <c r="D1425" s="116" t="s">
        <v>59</v>
      </c>
      <c r="E1425" s="116" t="s">
        <v>51</v>
      </c>
      <c r="F1425" s="82">
        <v>5</v>
      </c>
      <c r="G1425" s="64"/>
      <c r="H1425" s="64"/>
      <c r="I1425" s="662"/>
    </row>
    <row r="1426" spans="1:9" ht="15.75" x14ac:dyDescent="0.25">
      <c r="A1426" s="973">
        <v>175</v>
      </c>
      <c r="B1426" s="181" t="s">
        <v>3197</v>
      </c>
      <c r="C1426" s="181" t="s">
        <v>4774</v>
      </c>
      <c r="D1426" s="116" t="s">
        <v>59</v>
      </c>
      <c r="E1426" s="116" t="s">
        <v>51</v>
      </c>
      <c r="F1426" s="82">
        <v>7</v>
      </c>
      <c r="G1426" s="64"/>
      <c r="H1426" s="64"/>
      <c r="I1426" s="662"/>
    </row>
    <row r="1427" spans="1:9" ht="15.75" x14ac:dyDescent="0.25">
      <c r="A1427" s="973">
        <v>176</v>
      </c>
      <c r="B1427" s="181" t="s">
        <v>3198</v>
      </c>
      <c r="C1427" s="181" t="s">
        <v>4774</v>
      </c>
      <c r="D1427" s="116" t="s">
        <v>59</v>
      </c>
      <c r="E1427" s="116" t="s">
        <v>51</v>
      </c>
      <c r="F1427" s="82">
        <v>4</v>
      </c>
      <c r="G1427" s="64"/>
      <c r="H1427" s="64"/>
      <c r="I1427" s="662"/>
    </row>
    <row r="1428" spans="1:9" ht="15.75" x14ac:dyDescent="0.25">
      <c r="A1428" s="973">
        <v>177</v>
      </c>
      <c r="B1428" s="181" t="s">
        <v>3199</v>
      </c>
      <c r="C1428" s="181" t="s">
        <v>4774</v>
      </c>
      <c r="D1428" s="116" t="s">
        <v>59</v>
      </c>
      <c r="E1428" s="116" t="s">
        <v>51</v>
      </c>
      <c r="F1428" s="82">
        <v>6</v>
      </c>
      <c r="G1428" s="64"/>
      <c r="H1428" s="64"/>
      <c r="I1428" s="662"/>
    </row>
    <row r="1429" spans="1:9" ht="15.75" x14ac:dyDescent="0.25">
      <c r="A1429" s="973">
        <v>178</v>
      </c>
      <c r="B1429" s="181" t="s">
        <v>3200</v>
      </c>
      <c r="C1429" s="181" t="s">
        <v>4774</v>
      </c>
      <c r="D1429" s="116" t="s">
        <v>59</v>
      </c>
      <c r="E1429" s="116" t="s">
        <v>51</v>
      </c>
      <c r="F1429" s="82">
        <v>2</v>
      </c>
      <c r="G1429" s="64"/>
      <c r="H1429" s="64"/>
      <c r="I1429" s="662"/>
    </row>
    <row r="1430" spans="1:9" ht="15.75" x14ac:dyDescent="0.25">
      <c r="A1430" s="973">
        <v>179</v>
      </c>
      <c r="B1430" s="181" t="s">
        <v>3172</v>
      </c>
      <c r="C1430" s="181" t="s">
        <v>4774</v>
      </c>
      <c r="D1430" s="116" t="s">
        <v>59</v>
      </c>
      <c r="E1430" s="116" t="s">
        <v>51</v>
      </c>
      <c r="F1430" s="82">
        <v>3</v>
      </c>
      <c r="G1430" s="64"/>
      <c r="H1430" s="64"/>
      <c r="I1430" s="662"/>
    </row>
    <row r="1431" spans="1:9" ht="15.75" x14ac:dyDescent="0.25">
      <c r="A1431" s="973">
        <v>180</v>
      </c>
      <c r="B1431" s="181" t="s">
        <v>2650</v>
      </c>
      <c r="C1431" s="181" t="s">
        <v>5393</v>
      </c>
      <c r="D1431" s="116" t="s">
        <v>59</v>
      </c>
      <c r="E1431" s="116" t="s">
        <v>51</v>
      </c>
      <c r="F1431" s="82">
        <v>18.5</v>
      </c>
      <c r="G1431" s="64"/>
      <c r="H1431" s="64"/>
      <c r="I1431" s="662"/>
    </row>
    <row r="1432" spans="1:9" ht="15.75" x14ac:dyDescent="0.25">
      <c r="A1432" s="973">
        <v>181</v>
      </c>
      <c r="B1432" s="181" t="s">
        <v>3201</v>
      </c>
      <c r="C1432" s="181" t="s">
        <v>5393</v>
      </c>
      <c r="D1432" s="116" t="s">
        <v>59</v>
      </c>
      <c r="E1432" s="116" t="s">
        <v>51</v>
      </c>
      <c r="F1432" s="82">
        <v>1</v>
      </c>
      <c r="G1432" s="64"/>
      <c r="H1432" s="64"/>
      <c r="I1432" s="662"/>
    </row>
    <row r="1433" spans="1:9" ht="15.75" x14ac:dyDescent="0.25">
      <c r="A1433" s="973">
        <v>182</v>
      </c>
      <c r="B1433" s="181" t="s">
        <v>3202</v>
      </c>
      <c r="C1433" s="181" t="s">
        <v>5393</v>
      </c>
      <c r="D1433" s="116" t="s">
        <v>59</v>
      </c>
      <c r="E1433" s="116" t="s">
        <v>51</v>
      </c>
      <c r="F1433" s="82">
        <v>4</v>
      </c>
      <c r="G1433" s="64"/>
      <c r="H1433" s="64"/>
      <c r="I1433" s="662"/>
    </row>
    <row r="1434" spans="1:9" ht="15.75" x14ac:dyDescent="0.25">
      <c r="A1434" s="973">
        <v>183</v>
      </c>
      <c r="B1434" s="181" t="s">
        <v>3203</v>
      </c>
      <c r="C1434" s="181" t="s">
        <v>5393</v>
      </c>
      <c r="D1434" s="116" t="s">
        <v>59</v>
      </c>
      <c r="E1434" s="116" t="s">
        <v>51</v>
      </c>
      <c r="F1434" s="82">
        <v>3.5</v>
      </c>
      <c r="G1434" s="64"/>
      <c r="H1434" s="64"/>
      <c r="I1434" s="662"/>
    </row>
    <row r="1435" spans="1:9" ht="15.75" x14ac:dyDescent="0.25">
      <c r="A1435" s="973">
        <v>184</v>
      </c>
      <c r="B1435" s="181" t="s">
        <v>3136</v>
      </c>
      <c r="C1435" s="181" t="s">
        <v>5393</v>
      </c>
      <c r="D1435" s="116" t="s">
        <v>59</v>
      </c>
      <c r="E1435" s="116" t="s">
        <v>51</v>
      </c>
      <c r="F1435" s="82">
        <v>4</v>
      </c>
      <c r="G1435" s="64"/>
      <c r="H1435" s="64"/>
      <c r="I1435" s="662"/>
    </row>
    <row r="1436" spans="1:9" ht="15.75" x14ac:dyDescent="0.25">
      <c r="A1436" s="973">
        <v>185</v>
      </c>
      <c r="B1436" s="181" t="s">
        <v>3204</v>
      </c>
      <c r="C1436" s="181" t="s">
        <v>5393</v>
      </c>
      <c r="D1436" s="116" t="s">
        <v>59</v>
      </c>
      <c r="E1436" s="116" t="s">
        <v>51</v>
      </c>
      <c r="F1436" s="82">
        <v>5</v>
      </c>
      <c r="G1436" s="64"/>
      <c r="H1436" s="64"/>
      <c r="I1436" s="662"/>
    </row>
    <row r="1437" spans="1:9" s="69" customFormat="1" ht="15.75" x14ac:dyDescent="0.25">
      <c r="A1437" s="973">
        <v>186</v>
      </c>
      <c r="B1437" s="181" t="s">
        <v>3205</v>
      </c>
      <c r="C1437" s="181" t="s">
        <v>4774</v>
      </c>
      <c r="D1437" s="116" t="s">
        <v>59</v>
      </c>
      <c r="E1437" s="116" t="s">
        <v>7</v>
      </c>
      <c r="F1437" s="82">
        <v>14</v>
      </c>
      <c r="G1437" s="64"/>
      <c r="H1437" s="64"/>
      <c r="I1437" s="662"/>
    </row>
    <row r="1438" spans="1:9" ht="15.75" x14ac:dyDescent="0.25">
      <c r="A1438" s="973">
        <v>187</v>
      </c>
      <c r="B1438" s="181" t="s">
        <v>3206</v>
      </c>
      <c r="C1438" s="181" t="s">
        <v>4774</v>
      </c>
      <c r="D1438" s="116" t="s">
        <v>59</v>
      </c>
      <c r="E1438" s="116" t="s">
        <v>7</v>
      </c>
      <c r="F1438" s="82">
        <v>6</v>
      </c>
      <c r="G1438" s="64"/>
      <c r="H1438" s="64"/>
      <c r="I1438" s="662"/>
    </row>
    <row r="1439" spans="1:9" ht="15.75" x14ac:dyDescent="0.25">
      <c r="A1439" s="17" t="s">
        <v>778</v>
      </c>
      <c r="B1439" s="18" t="s">
        <v>792</v>
      </c>
      <c r="C1439" s="18"/>
      <c r="D1439" s="17"/>
      <c r="E1439" s="17"/>
      <c r="F1439" s="89"/>
      <c r="G1439" s="66"/>
      <c r="H1439" s="66"/>
      <c r="I1439" s="665"/>
    </row>
    <row r="1440" spans="1:9" ht="15.75" x14ac:dyDescent="0.25">
      <c r="A1440" s="116">
        <v>188</v>
      </c>
      <c r="B1440" s="181" t="s">
        <v>7002</v>
      </c>
      <c r="C1440" s="181" t="s">
        <v>4775</v>
      </c>
      <c r="D1440" s="116" t="s">
        <v>59</v>
      </c>
      <c r="E1440" s="116" t="s">
        <v>51</v>
      </c>
      <c r="F1440" s="82">
        <v>18</v>
      </c>
      <c r="G1440" s="64"/>
      <c r="H1440" s="64"/>
      <c r="I1440" s="662"/>
    </row>
    <row r="1441" spans="1:9" ht="15.75" x14ac:dyDescent="0.25">
      <c r="A1441" s="116">
        <v>189</v>
      </c>
      <c r="B1441" s="181" t="s">
        <v>3207</v>
      </c>
      <c r="C1441" s="181" t="s">
        <v>4775</v>
      </c>
      <c r="D1441" s="116" t="s">
        <v>59</v>
      </c>
      <c r="E1441" s="116" t="s">
        <v>51</v>
      </c>
      <c r="F1441" s="82">
        <v>11</v>
      </c>
      <c r="G1441" s="64"/>
      <c r="H1441" s="64"/>
      <c r="I1441" s="662"/>
    </row>
    <row r="1442" spans="1:9" ht="15.75" x14ac:dyDescent="0.25">
      <c r="A1442" s="973">
        <v>190</v>
      </c>
      <c r="B1442" s="181" t="s">
        <v>2608</v>
      </c>
      <c r="C1442" s="181" t="s">
        <v>4775</v>
      </c>
      <c r="D1442" s="116" t="s">
        <v>59</v>
      </c>
      <c r="E1442" s="116" t="s">
        <v>51</v>
      </c>
      <c r="F1442" s="82">
        <v>15</v>
      </c>
      <c r="G1442" s="64"/>
      <c r="H1442" s="64"/>
      <c r="I1442" s="662"/>
    </row>
    <row r="1443" spans="1:9" ht="15.75" x14ac:dyDescent="0.25">
      <c r="A1443" s="973">
        <v>191</v>
      </c>
      <c r="B1443" s="181" t="s">
        <v>7003</v>
      </c>
      <c r="C1443" s="181" t="s">
        <v>4775</v>
      </c>
      <c r="D1443" s="116" t="s">
        <v>59</v>
      </c>
      <c r="E1443" s="116" t="s">
        <v>51</v>
      </c>
      <c r="F1443" s="82">
        <v>15</v>
      </c>
      <c r="G1443" s="64"/>
      <c r="H1443" s="64"/>
      <c r="I1443" s="662"/>
    </row>
    <row r="1444" spans="1:9" ht="15.75" x14ac:dyDescent="0.25">
      <c r="A1444" s="973">
        <v>192</v>
      </c>
      <c r="B1444" s="181" t="s">
        <v>7004</v>
      </c>
      <c r="C1444" s="181" t="s">
        <v>4775</v>
      </c>
      <c r="D1444" s="116" t="s">
        <v>59</v>
      </c>
      <c r="E1444" s="116" t="s">
        <v>51</v>
      </c>
      <c r="F1444" s="82">
        <v>5</v>
      </c>
      <c r="G1444" s="64"/>
      <c r="H1444" s="64"/>
      <c r="I1444" s="662"/>
    </row>
    <row r="1445" spans="1:9" ht="15.75" x14ac:dyDescent="0.25">
      <c r="A1445" s="973">
        <v>193</v>
      </c>
      <c r="B1445" s="181" t="s">
        <v>7005</v>
      </c>
      <c r="C1445" s="181" t="s">
        <v>4775</v>
      </c>
      <c r="D1445" s="116" t="s">
        <v>59</v>
      </c>
      <c r="E1445" s="116" t="s">
        <v>51</v>
      </c>
      <c r="F1445" s="82">
        <v>4</v>
      </c>
      <c r="G1445" s="64"/>
      <c r="H1445" s="64"/>
      <c r="I1445" s="662"/>
    </row>
    <row r="1446" spans="1:9" ht="15.75" x14ac:dyDescent="0.25">
      <c r="A1446" s="973">
        <v>194</v>
      </c>
      <c r="B1446" s="181" t="s">
        <v>7006</v>
      </c>
      <c r="C1446" s="181" t="s">
        <v>4775</v>
      </c>
      <c r="D1446" s="116" t="s">
        <v>59</v>
      </c>
      <c r="E1446" s="116" t="s">
        <v>51</v>
      </c>
      <c r="F1446" s="82">
        <v>8</v>
      </c>
      <c r="G1446" s="64"/>
      <c r="H1446" s="64"/>
      <c r="I1446" s="662"/>
    </row>
    <row r="1447" spans="1:9" ht="15.75" x14ac:dyDescent="0.25">
      <c r="A1447" s="973">
        <v>195</v>
      </c>
      <c r="B1447" s="181" t="s">
        <v>2603</v>
      </c>
      <c r="C1447" s="181" t="s">
        <v>4775</v>
      </c>
      <c r="D1447" s="116" t="s">
        <v>59</v>
      </c>
      <c r="E1447" s="116" t="s">
        <v>51</v>
      </c>
      <c r="F1447" s="82">
        <v>22</v>
      </c>
      <c r="G1447" s="64"/>
      <c r="H1447" s="64"/>
      <c r="I1447" s="662"/>
    </row>
    <row r="1448" spans="1:9" s="69" customFormat="1" ht="15.75" x14ac:dyDescent="0.25">
      <c r="A1448" s="973">
        <v>196</v>
      </c>
      <c r="B1448" s="181" t="s">
        <v>2462</v>
      </c>
      <c r="C1448" s="181" t="s">
        <v>4775</v>
      </c>
      <c r="D1448" s="116" t="s">
        <v>59</v>
      </c>
      <c r="E1448" s="116" t="s">
        <v>51</v>
      </c>
      <c r="F1448" s="82">
        <v>5</v>
      </c>
      <c r="G1448" s="64"/>
      <c r="H1448" s="64"/>
      <c r="I1448" s="662"/>
    </row>
    <row r="1449" spans="1:9" ht="15.75" x14ac:dyDescent="0.25">
      <c r="A1449" s="973">
        <v>197</v>
      </c>
      <c r="B1449" s="181" t="s">
        <v>3209</v>
      </c>
      <c r="C1449" s="181" t="s">
        <v>4775</v>
      </c>
      <c r="D1449" s="116" t="s">
        <v>59</v>
      </c>
      <c r="E1449" s="116" t="s">
        <v>51</v>
      </c>
      <c r="F1449" s="82">
        <v>10</v>
      </c>
      <c r="G1449" s="64"/>
      <c r="H1449" s="64"/>
      <c r="I1449" s="662"/>
    </row>
    <row r="1450" spans="1:9" ht="15.75" x14ac:dyDescent="0.25">
      <c r="A1450" s="17" t="s">
        <v>780</v>
      </c>
      <c r="B1450" s="18" t="s">
        <v>125</v>
      </c>
      <c r="C1450" s="18"/>
      <c r="D1450" s="17"/>
      <c r="E1450" s="17"/>
      <c r="F1450" s="89"/>
      <c r="G1450" s="66"/>
      <c r="H1450" s="66"/>
      <c r="I1450" s="665"/>
    </row>
    <row r="1451" spans="1:9" ht="15.75" x14ac:dyDescent="0.25">
      <c r="A1451" s="116">
        <v>198</v>
      </c>
      <c r="B1451" s="181" t="s">
        <v>3210</v>
      </c>
      <c r="C1451" s="181" t="s">
        <v>4849</v>
      </c>
      <c r="D1451" s="116" t="s">
        <v>59</v>
      </c>
      <c r="E1451" s="116" t="s">
        <v>51</v>
      </c>
      <c r="F1451" s="82">
        <v>9.1999999999999993</v>
      </c>
      <c r="G1451" s="64"/>
      <c r="H1451" s="64"/>
      <c r="I1451" s="662"/>
    </row>
    <row r="1452" spans="1:9" ht="15.75" x14ac:dyDescent="0.25">
      <c r="A1452" s="116">
        <v>199</v>
      </c>
      <c r="B1452" s="181" t="s">
        <v>3211</v>
      </c>
      <c r="C1452" s="181" t="s">
        <v>4849</v>
      </c>
      <c r="D1452" s="116" t="s">
        <v>59</v>
      </c>
      <c r="E1452" s="116" t="s">
        <v>51</v>
      </c>
      <c r="F1452" s="82">
        <v>4</v>
      </c>
      <c r="G1452" s="64"/>
      <c r="H1452" s="64"/>
      <c r="I1452" s="662"/>
    </row>
    <row r="1453" spans="1:9" ht="15.75" x14ac:dyDescent="0.25">
      <c r="A1453" s="973">
        <v>200</v>
      </c>
      <c r="B1453" s="181" t="s">
        <v>2800</v>
      </c>
      <c r="C1453" s="181" t="s">
        <v>4849</v>
      </c>
      <c r="D1453" s="116" t="s">
        <v>59</v>
      </c>
      <c r="E1453" s="116" t="s">
        <v>51</v>
      </c>
      <c r="F1453" s="82">
        <v>3</v>
      </c>
      <c r="G1453" s="64"/>
      <c r="H1453" s="64"/>
      <c r="I1453" s="662"/>
    </row>
    <row r="1454" spans="1:9" ht="15.75" x14ac:dyDescent="0.25">
      <c r="A1454" s="973">
        <v>201</v>
      </c>
      <c r="B1454" s="181" t="s">
        <v>3212</v>
      </c>
      <c r="C1454" s="181" t="s">
        <v>4849</v>
      </c>
      <c r="D1454" s="116" t="s">
        <v>59</v>
      </c>
      <c r="E1454" s="116" t="s">
        <v>51</v>
      </c>
      <c r="F1454" s="82">
        <v>9.4</v>
      </c>
      <c r="G1454" s="64"/>
      <c r="H1454" s="64"/>
      <c r="I1454" s="662"/>
    </row>
    <row r="1455" spans="1:9" ht="15.75" x14ac:dyDescent="0.25">
      <c r="A1455" s="973">
        <v>202</v>
      </c>
      <c r="B1455" s="181" t="s">
        <v>3213</v>
      </c>
      <c r="C1455" s="181" t="s">
        <v>4849</v>
      </c>
      <c r="D1455" s="116" t="s">
        <v>59</v>
      </c>
      <c r="E1455" s="116" t="s">
        <v>51</v>
      </c>
      <c r="F1455" s="82">
        <v>8.5</v>
      </c>
      <c r="G1455" s="64"/>
      <c r="H1455" s="64"/>
      <c r="I1455" s="662"/>
    </row>
    <row r="1456" spans="1:9" ht="15.75" x14ac:dyDescent="0.25">
      <c r="A1456" s="973">
        <v>203</v>
      </c>
      <c r="B1456" s="181" t="s">
        <v>3214</v>
      </c>
      <c r="C1456" s="181" t="s">
        <v>5394</v>
      </c>
      <c r="D1456" s="116" t="s">
        <v>59</v>
      </c>
      <c r="E1456" s="116" t="s">
        <v>51</v>
      </c>
      <c r="F1456" s="82">
        <v>10.7</v>
      </c>
      <c r="G1456" s="64"/>
      <c r="H1456" s="64"/>
      <c r="I1456" s="662"/>
    </row>
    <row r="1457" spans="1:9" ht="15.75" x14ac:dyDescent="0.25">
      <c r="A1457" s="973">
        <v>204</v>
      </c>
      <c r="B1457" s="181" t="s">
        <v>3215</v>
      </c>
      <c r="C1457" s="181" t="s">
        <v>5394</v>
      </c>
      <c r="D1457" s="116" t="s">
        <v>59</v>
      </c>
      <c r="E1457" s="116" t="s">
        <v>51</v>
      </c>
      <c r="F1457" s="82">
        <v>9.6999999999999993</v>
      </c>
      <c r="G1457" s="64"/>
      <c r="H1457" s="64"/>
      <c r="I1457" s="662"/>
    </row>
    <row r="1458" spans="1:9" ht="15.75" x14ac:dyDescent="0.25">
      <c r="A1458" s="973">
        <v>205</v>
      </c>
      <c r="B1458" s="181" t="s">
        <v>3216</v>
      </c>
      <c r="C1458" s="181" t="s">
        <v>5394</v>
      </c>
      <c r="D1458" s="116" t="s">
        <v>59</v>
      </c>
      <c r="E1458" s="116" t="s">
        <v>51</v>
      </c>
      <c r="F1458" s="82">
        <v>1</v>
      </c>
      <c r="G1458" s="64"/>
      <c r="H1458" s="64"/>
      <c r="I1458" s="662"/>
    </row>
    <row r="1459" spans="1:9" ht="15.75" x14ac:dyDescent="0.25">
      <c r="A1459" s="973">
        <v>206</v>
      </c>
      <c r="B1459" s="181" t="s">
        <v>3217</v>
      </c>
      <c r="C1459" s="181" t="s">
        <v>5394</v>
      </c>
      <c r="D1459" s="116" t="s">
        <v>59</v>
      </c>
      <c r="E1459" s="116" t="s">
        <v>51</v>
      </c>
      <c r="F1459" s="82">
        <v>13.2</v>
      </c>
      <c r="G1459" s="64"/>
      <c r="H1459" s="64"/>
      <c r="I1459" s="662"/>
    </row>
    <row r="1460" spans="1:9" ht="15.75" x14ac:dyDescent="0.25">
      <c r="A1460" s="973">
        <v>207</v>
      </c>
      <c r="B1460" s="181" t="s">
        <v>3218</v>
      </c>
      <c r="C1460" s="181" t="s">
        <v>5394</v>
      </c>
      <c r="D1460" s="116" t="s">
        <v>59</v>
      </c>
      <c r="E1460" s="116" t="s">
        <v>51</v>
      </c>
      <c r="F1460" s="82">
        <v>1.4</v>
      </c>
      <c r="G1460" s="64"/>
      <c r="H1460" s="64"/>
      <c r="I1460" s="662"/>
    </row>
    <row r="1461" spans="1:9" ht="15.75" x14ac:dyDescent="0.25">
      <c r="A1461" s="973">
        <v>208</v>
      </c>
      <c r="B1461" s="181" t="s">
        <v>2800</v>
      </c>
      <c r="C1461" s="181" t="s">
        <v>5394</v>
      </c>
      <c r="D1461" s="116" t="s">
        <v>59</v>
      </c>
      <c r="E1461" s="116" t="s">
        <v>51</v>
      </c>
      <c r="F1461" s="82">
        <v>3.5</v>
      </c>
      <c r="G1461" s="64"/>
      <c r="H1461" s="64"/>
      <c r="I1461" s="662"/>
    </row>
    <row r="1462" spans="1:9" ht="15.75" x14ac:dyDescent="0.25">
      <c r="A1462" s="973">
        <v>209</v>
      </c>
      <c r="B1462" s="181" t="s">
        <v>3219</v>
      </c>
      <c r="C1462" s="181" t="s">
        <v>5394</v>
      </c>
      <c r="D1462" s="116" t="s">
        <v>59</v>
      </c>
      <c r="E1462" s="116" t="s">
        <v>51</v>
      </c>
      <c r="F1462" s="82">
        <v>3</v>
      </c>
      <c r="G1462" s="64"/>
      <c r="H1462" s="64"/>
      <c r="I1462" s="662"/>
    </row>
    <row r="1463" spans="1:9" ht="15.75" x14ac:dyDescent="0.25">
      <c r="A1463" s="973">
        <v>210</v>
      </c>
      <c r="B1463" s="181" t="s">
        <v>3220</v>
      </c>
      <c r="C1463" s="181" t="s">
        <v>5394</v>
      </c>
      <c r="D1463" s="116" t="s">
        <v>59</v>
      </c>
      <c r="E1463" s="116" t="s">
        <v>51</v>
      </c>
      <c r="F1463" s="82">
        <v>3.5</v>
      </c>
      <c r="G1463" s="64"/>
      <c r="H1463" s="64"/>
      <c r="I1463" s="662"/>
    </row>
    <row r="1464" spans="1:9" ht="15.75" x14ac:dyDescent="0.25">
      <c r="A1464" s="973">
        <v>211</v>
      </c>
      <c r="B1464" s="181" t="s">
        <v>3221</v>
      </c>
      <c r="C1464" s="181" t="s">
        <v>5394</v>
      </c>
      <c r="D1464" s="116" t="s">
        <v>59</v>
      </c>
      <c r="E1464" s="116" t="s">
        <v>51</v>
      </c>
      <c r="F1464" s="82">
        <v>6</v>
      </c>
      <c r="G1464" s="64"/>
      <c r="H1464" s="64"/>
      <c r="I1464" s="662"/>
    </row>
    <row r="1465" spans="1:9" ht="15.75" x14ac:dyDescent="0.25">
      <c r="A1465" s="973">
        <v>212</v>
      </c>
      <c r="B1465" s="181" t="s">
        <v>3222</v>
      </c>
      <c r="C1465" s="181" t="s">
        <v>5395</v>
      </c>
      <c r="D1465" s="116" t="s">
        <v>59</v>
      </c>
      <c r="E1465" s="116" t="s">
        <v>51</v>
      </c>
      <c r="F1465" s="82">
        <v>3</v>
      </c>
      <c r="G1465" s="64"/>
      <c r="H1465" s="64"/>
      <c r="I1465" s="662"/>
    </row>
    <row r="1466" spans="1:9" ht="15.75" x14ac:dyDescent="0.25">
      <c r="A1466" s="973">
        <v>213</v>
      </c>
      <c r="B1466" s="181" t="s">
        <v>3223</v>
      </c>
      <c r="C1466" s="181" t="s">
        <v>5395</v>
      </c>
      <c r="D1466" s="116" t="s">
        <v>59</v>
      </c>
      <c r="E1466" s="116" t="s">
        <v>51</v>
      </c>
      <c r="F1466" s="82">
        <v>3</v>
      </c>
      <c r="G1466" s="64"/>
      <c r="H1466" s="64"/>
      <c r="I1466" s="662"/>
    </row>
    <row r="1467" spans="1:9" ht="15.75" x14ac:dyDescent="0.25">
      <c r="A1467" s="973">
        <v>214</v>
      </c>
      <c r="B1467" s="181" t="s">
        <v>3224</v>
      </c>
      <c r="C1467" s="181" t="s">
        <v>5395</v>
      </c>
      <c r="D1467" s="116" t="s">
        <v>59</v>
      </c>
      <c r="E1467" s="116" t="s">
        <v>51</v>
      </c>
      <c r="F1467" s="82">
        <v>3</v>
      </c>
      <c r="G1467" s="64"/>
      <c r="H1467" s="64"/>
      <c r="I1467" s="662"/>
    </row>
    <row r="1468" spans="1:9" ht="15.75" x14ac:dyDescent="0.25">
      <c r="A1468" s="973">
        <v>215</v>
      </c>
      <c r="B1468" s="181" t="s">
        <v>3225</v>
      </c>
      <c r="C1468" s="181" t="s">
        <v>5395</v>
      </c>
      <c r="D1468" s="116" t="s">
        <v>59</v>
      </c>
      <c r="E1468" s="116" t="s">
        <v>51</v>
      </c>
      <c r="F1468" s="82">
        <v>3</v>
      </c>
      <c r="G1468" s="64"/>
      <c r="H1468" s="64"/>
      <c r="I1468" s="662"/>
    </row>
    <row r="1469" spans="1:9" ht="15.75" x14ac:dyDescent="0.25">
      <c r="A1469" s="973">
        <v>216</v>
      </c>
      <c r="B1469" s="181" t="s">
        <v>3226</v>
      </c>
      <c r="C1469" s="181" t="s">
        <v>5395</v>
      </c>
      <c r="D1469" s="116" t="s">
        <v>59</v>
      </c>
      <c r="E1469" s="116" t="s">
        <v>51</v>
      </c>
      <c r="F1469" s="82">
        <v>4</v>
      </c>
      <c r="G1469" s="64"/>
      <c r="H1469" s="64"/>
      <c r="I1469" s="662"/>
    </row>
    <row r="1470" spans="1:9" ht="15.75" x14ac:dyDescent="0.25">
      <c r="A1470" s="973">
        <v>217</v>
      </c>
      <c r="B1470" s="181" t="s">
        <v>3227</v>
      </c>
      <c r="C1470" s="181" t="s">
        <v>5395</v>
      </c>
      <c r="D1470" s="116" t="s">
        <v>59</v>
      </c>
      <c r="E1470" s="116" t="s">
        <v>51</v>
      </c>
      <c r="F1470" s="82">
        <v>7</v>
      </c>
      <c r="G1470" s="64"/>
      <c r="H1470" s="64"/>
      <c r="I1470" s="662"/>
    </row>
    <row r="1471" spans="1:9" ht="15.75" x14ac:dyDescent="0.25">
      <c r="A1471" s="973">
        <v>218</v>
      </c>
      <c r="B1471" s="181" t="s">
        <v>3228</v>
      </c>
      <c r="C1471" s="181" t="s">
        <v>5395</v>
      </c>
      <c r="D1471" s="116" t="s">
        <v>59</v>
      </c>
      <c r="E1471" s="116" t="s">
        <v>51</v>
      </c>
      <c r="F1471" s="82">
        <v>0.2</v>
      </c>
      <c r="G1471" s="64"/>
      <c r="H1471" s="64"/>
      <c r="I1471" s="662"/>
    </row>
    <row r="1472" spans="1:9" ht="15.75" x14ac:dyDescent="0.25">
      <c r="A1472" s="973">
        <v>219</v>
      </c>
      <c r="B1472" s="181" t="s">
        <v>3229</v>
      </c>
      <c r="C1472" s="181" t="s">
        <v>5395</v>
      </c>
      <c r="D1472" s="116" t="s">
        <v>59</v>
      </c>
      <c r="E1472" s="116" t="s">
        <v>51</v>
      </c>
      <c r="F1472" s="82">
        <v>22</v>
      </c>
      <c r="G1472" s="64"/>
      <c r="H1472" s="64"/>
      <c r="I1472" s="662"/>
    </row>
    <row r="1473" spans="1:9" ht="15.75" x14ac:dyDescent="0.25">
      <c r="A1473" s="973">
        <v>220</v>
      </c>
      <c r="B1473" s="181" t="s">
        <v>3230</v>
      </c>
      <c r="C1473" s="181" t="s">
        <v>5396</v>
      </c>
      <c r="D1473" s="116" t="s">
        <v>59</v>
      </c>
      <c r="E1473" s="116" t="s">
        <v>51</v>
      </c>
      <c r="F1473" s="82">
        <v>10</v>
      </c>
      <c r="G1473" s="64"/>
      <c r="H1473" s="64"/>
      <c r="I1473" s="662"/>
    </row>
    <row r="1474" spans="1:9" ht="15.75" x14ac:dyDescent="0.25">
      <c r="A1474" s="973">
        <v>221</v>
      </c>
      <c r="B1474" s="181" t="s">
        <v>3231</v>
      </c>
      <c r="C1474" s="181" t="s">
        <v>5396</v>
      </c>
      <c r="D1474" s="116" t="s">
        <v>59</v>
      </c>
      <c r="E1474" s="116" t="s">
        <v>51</v>
      </c>
      <c r="F1474" s="82">
        <v>41.6</v>
      </c>
      <c r="G1474" s="64"/>
      <c r="H1474" s="64"/>
      <c r="I1474" s="662"/>
    </row>
    <row r="1475" spans="1:9" ht="15.75" x14ac:dyDescent="0.25">
      <c r="A1475" s="973">
        <v>222</v>
      </c>
      <c r="B1475" s="181" t="s">
        <v>3232</v>
      </c>
      <c r="C1475" s="181" t="s">
        <v>5396</v>
      </c>
      <c r="D1475" s="116" t="s">
        <v>59</v>
      </c>
      <c r="E1475" s="116" t="s">
        <v>51</v>
      </c>
      <c r="F1475" s="82">
        <v>7.5</v>
      </c>
      <c r="G1475" s="64"/>
      <c r="H1475" s="64"/>
      <c r="I1475" s="662"/>
    </row>
    <row r="1476" spans="1:9" ht="15.75" x14ac:dyDescent="0.25">
      <c r="A1476" s="973">
        <v>223</v>
      </c>
      <c r="B1476" s="181" t="s">
        <v>3233</v>
      </c>
      <c r="C1476" s="181" t="s">
        <v>5396</v>
      </c>
      <c r="D1476" s="116" t="s">
        <v>59</v>
      </c>
      <c r="E1476" s="116" t="s">
        <v>51</v>
      </c>
      <c r="F1476" s="82">
        <v>8.5</v>
      </c>
      <c r="G1476" s="64"/>
      <c r="H1476" s="64"/>
      <c r="I1476" s="662"/>
    </row>
    <row r="1477" spans="1:9" ht="15.75" x14ac:dyDescent="0.25">
      <c r="A1477" s="973">
        <v>224</v>
      </c>
      <c r="B1477" s="181" t="s">
        <v>3234</v>
      </c>
      <c r="C1477" s="181" t="s">
        <v>5396</v>
      </c>
      <c r="D1477" s="116" t="s">
        <v>59</v>
      </c>
      <c r="E1477" s="116" t="s">
        <v>51</v>
      </c>
      <c r="F1477" s="82">
        <v>10.5</v>
      </c>
      <c r="G1477" s="64"/>
      <c r="H1477" s="64"/>
      <c r="I1477" s="662"/>
    </row>
    <row r="1478" spans="1:9" ht="15.75" x14ac:dyDescent="0.25">
      <c r="A1478" s="973">
        <v>225</v>
      </c>
      <c r="B1478" s="181" t="s">
        <v>3235</v>
      </c>
      <c r="C1478" s="181" t="s">
        <v>5396</v>
      </c>
      <c r="D1478" s="116" t="s">
        <v>59</v>
      </c>
      <c r="E1478" s="116" t="s">
        <v>51</v>
      </c>
      <c r="F1478" s="82">
        <v>17.600000000000001</v>
      </c>
      <c r="G1478" s="64"/>
      <c r="H1478" s="64"/>
      <c r="I1478" s="662"/>
    </row>
    <row r="1479" spans="1:9" ht="15.75" x14ac:dyDescent="0.25">
      <c r="A1479" s="973">
        <v>226</v>
      </c>
      <c r="B1479" s="181" t="s">
        <v>2772</v>
      </c>
      <c r="C1479" s="181" t="s">
        <v>5396</v>
      </c>
      <c r="D1479" s="116" t="s">
        <v>59</v>
      </c>
      <c r="E1479" s="116" t="s">
        <v>51</v>
      </c>
      <c r="F1479" s="82">
        <v>3.7</v>
      </c>
      <c r="G1479" s="64"/>
      <c r="H1479" s="64"/>
      <c r="I1479" s="662"/>
    </row>
    <row r="1480" spans="1:9" ht="15.75" x14ac:dyDescent="0.25">
      <c r="A1480" s="973">
        <v>227</v>
      </c>
      <c r="B1480" s="181" t="s">
        <v>3236</v>
      </c>
      <c r="C1480" s="181" t="s">
        <v>5397</v>
      </c>
      <c r="D1480" s="116" t="s">
        <v>59</v>
      </c>
      <c r="E1480" s="116" t="s">
        <v>51</v>
      </c>
      <c r="F1480" s="82">
        <v>2.5</v>
      </c>
      <c r="G1480" s="64"/>
      <c r="H1480" s="64"/>
      <c r="I1480" s="662"/>
    </row>
    <row r="1481" spans="1:9" ht="15.75" x14ac:dyDescent="0.25">
      <c r="A1481" s="973">
        <v>228</v>
      </c>
      <c r="B1481" s="181" t="s">
        <v>2558</v>
      </c>
      <c r="C1481" s="181" t="s">
        <v>5397</v>
      </c>
      <c r="D1481" s="116" t="s">
        <v>59</v>
      </c>
      <c r="E1481" s="116" t="s">
        <v>51</v>
      </c>
      <c r="F1481" s="82">
        <v>2</v>
      </c>
      <c r="G1481" s="64"/>
      <c r="H1481" s="64"/>
      <c r="I1481" s="662"/>
    </row>
    <row r="1482" spans="1:9" ht="15.75" x14ac:dyDescent="0.25">
      <c r="A1482" s="973">
        <v>229</v>
      </c>
      <c r="B1482" s="181" t="s">
        <v>3237</v>
      </c>
      <c r="C1482" s="181" t="s">
        <v>5397</v>
      </c>
      <c r="D1482" s="116" t="s">
        <v>59</v>
      </c>
      <c r="E1482" s="116" t="s">
        <v>51</v>
      </c>
      <c r="F1482" s="82">
        <v>6.5</v>
      </c>
      <c r="G1482" s="64"/>
      <c r="H1482" s="64"/>
      <c r="I1482" s="662"/>
    </row>
    <row r="1483" spans="1:9" ht="15.75" x14ac:dyDescent="0.25">
      <c r="A1483" s="973">
        <v>230</v>
      </c>
      <c r="B1483" s="181" t="s">
        <v>3238</v>
      </c>
      <c r="C1483" s="181" t="s">
        <v>5397</v>
      </c>
      <c r="D1483" s="116" t="s">
        <v>59</v>
      </c>
      <c r="E1483" s="116" t="s">
        <v>51</v>
      </c>
      <c r="F1483" s="82">
        <v>2.2000000000000002</v>
      </c>
      <c r="G1483" s="64"/>
      <c r="H1483" s="64"/>
      <c r="I1483" s="662"/>
    </row>
    <row r="1484" spans="1:9" ht="15.75" x14ac:dyDescent="0.25">
      <c r="A1484" s="973">
        <v>231</v>
      </c>
      <c r="B1484" s="181" t="s">
        <v>3239</v>
      </c>
      <c r="C1484" s="181" t="s">
        <v>5397</v>
      </c>
      <c r="D1484" s="116" t="s">
        <v>59</v>
      </c>
      <c r="E1484" s="116" t="s">
        <v>51</v>
      </c>
      <c r="F1484" s="82">
        <v>3.5</v>
      </c>
      <c r="G1484" s="64"/>
      <c r="H1484" s="64"/>
      <c r="I1484" s="662"/>
    </row>
    <row r="1485" spans="1:9" ht="15.75" x14ac:dyDescent="0.25">
      <c r="A1485" s="973">
        <v>232</v>
      </c>
      <c r="B1485" s="181" t="s">
        <v>3240</v>
      </c>
      <c r="C1485" s="181" t="s">
        <v>5397</v>
      </c>
      <c r="D1485" s="116" t="s">
        <v>59</v>
      </c>
      <c r="E1485" s="116" t="s">
        <v>51</v>
      </c>
      <c r="F1485" s="82">
        <v>3.5</v>
      </c>
      <c r="G1485" s="64"/>
      <c r="H1485" s="64"/>
      <c r="I1485" s="662"/>
    </row>
    <row r="1486" spans="1:9" ht="15.75" x14ac:dyDescent="0.25">
      <c r="A1486" s="973">
        <v>233</v>
      </c>
      <c r="B1486" s="181" t="s">
        <v>3241</v>
      </c>
      <c r="C1486" s="181" t="s">
        <v>5397</v>
      </c>
      <c r="D1486" s="116" t="s">
        <v>59</v>
      </c>
      <c r="E1486" s="116" t="s">
        <v>51</v>
      </c>
      <c r="F1486" s="82">
        <v>8.4</v>
      </c>
      <c r="G1486" s="64"/>
      <c r="H1486" s="64"/>
      <c r="I1486" s="662"/>
    </row>
    <row r="1487" spans="1:9" ht="15.75" x14ac:dyDescent="0.25">
      <c r="A1487" s="973">
        <v>234</v>
      </c>
      <c r="B1487" s="181" t="s">
        <v>3242</v>
      </c>
      <c r="C1487" s="181" t="s">
        <v>5398</v>
      </c>
      <c r="D1487" s="116" t="s">
        <v>59</v>
      </c>
      <c r="E1487" s="116" t="s">
        <v>51</v>
      </c>
      <c r="F1487" s="82">
        <v>6.4</v>
      </c>
      <c r="G1487" s="64"/>
      <c r="H1487" s="64"/>
      <c r="I1487" s="662"/>
    </row>
    <row r="1488" spans="1:9" ht="15.75" x14ac:dyDescent="0.25">
      <c r="A1488" s="973">
        <v>235</v>
      </c>
      <c r="B1488" s="181" t="s">
        <v>3243</v>
      </c>
      <c r="C1488" s="181" t="s">
        <v>5399</v>
      </c>
      <c r="D1488" s="116" t="s">
        <v>59</v>
      </c>
      <c r="E1488" s="116" t="s">
        <v>51</v>
      </c>
      <c r="F1488" s="82">
        <v>3.7</v>
      </c>
      <c r="G1488" s="64"/>
      <c r="H1488" s="64"/>
      <c r="I1488" s="662"/>
    </row>
    <row r="1489" spans="1:9" ht="15.75" x14ac:dyDescent="0.25">
      <c r="A1489" s="973">
        <v>236</v>
      </c>
      <c r="B1489" s="181" t="s">
        <v>3244</v>
      </c>
      <c r="C1489" s="181" t="s">
        <v>5399</v>
      </c>
      <c r="D1489" s="116" t="s">
        <v>59</v>
      </c>
      <c r="E1489" s="116" t="s">
        <v>51</v>
      </c>
      <c r="F1489" s="82">
        <v>1.9</v>
      </c>
      <c r="G1489" s="64"/>
      <c r="H1489" s="64"/>
      <c r="I1489" s="662"/>
    </row>
    <row r="1490" spans="1:9" ht="15.75" x14ac:dyDescent="0.25">
      <c r="A1490" s="973">
        <v>237</v>
      </c>
      <c r="B1490" s="181" t="s">
        <v>3245</v>
      </c>
      <c r="C1490" s="181" t="s">
        <v>5399</v>
      </c>
      <c r="D1490" s="116" t="s">
        <v>59</v>
      </c>
      <c r="E1490" s="116" t="s">
        <v>51</v>
      </c>
      <c r="F1490" s="82">
        <v>2.8</v>
      </c>
      <c r="G1490" s="64"/>
      <c r="H1490" s="64"/>
      <c r="I1490" s="662"/>
    </row>
    <row r="1491" spans="1:9" ht="15.75" x14ac:dyDescent="0.25">
      <c r="A1491" s="973">
        <v>238</v>
      </c>
      <c r="B1491" s="181" t="s">
        <v>3246</v>
      </c>
      <c r="C1491" s="181" t="s">
        <v>5399</v>
      </c>
      <c r="D1491" s="116" t="s">
        <v>59</v>
      </c>
      <c r="E1491" s="116" t="s">
        <v>51</v>
      </c>
      <c r="F1491" s="82">
        <v>5.4</v>
      </c>
      <c r="G1491" s="64"/>
      <c r="H1491" s="64"/>
      <c r="I1491" s="662"/>
    </row>
    <row r="1492" spans="1:9" ht="15.75" x14ac:dyDescent="0.25">
      <c r="A1492" s="973">
        <v>239</v>
      </c>
      <c r="B1492" s="181" t="s">
        <v>3247</v>
      </c>
      <c r="C1492" s="181" t="s">
        <v>4849</v>
      </c>
      <c r="D1492" s="116" t="s">
        <v>59</v>
      </c>
      <c r="E1492" s="116" t="s">
        <v>51</v>
      </c>
      <c r="F1492" s="82">
        <v>1</v>
      </c>
      <c r="G1492" s="64"/>
      <c r="H1492" s="64"/>
      <c r="I1492" s="662"/>
    </row>
    <row r="1493" spans="1:9" ht="15.75" x14ac:dyDescent="0.25">
      <c r="A1493" s="973">
        <v>240</v>
      </c>
      <c r="B1493" s="181" t="s">
        <v>3248</v>
      </c>
      <c r="C1493" s="181" t="s">
        <v>4849</v>
      </c>
      <c r="D1493" s="116" t="s">
        <v>59</v>
      </c>
      <c r="E1493" s="116" t="s">
        <v>51</v>
      </c>
      <c r="F1493" s="82">
        <v>2.5</v>
      </c>
      <c r="G1493" s="64"/>
      <c r="H1493" s="64"/>
      <c r="I1493" s="662"/>
    </row>
    <row r="1494" spans="1:9" ht="15.75" x14ac:dyDescent="0.25">
      <c r="A1494" s="973">
        <v>241</v>
      </c>
      <c r="B1494" s="181" t="s">
        <v>3249</v>
      </c>
      <c r="C1494" s="181" t="s">
        <v>4849</v>
      </c>
      <c r="D1494" s="116" t="s">
        <v>59</v>
      </c>
      <c r="E1494" s="116" t="s">
        <v>51</v>
      </c>
      <c r="F1494" s="82">
        <v>13.9</v>
      </c>
      <c r="G1494" s="64"/>
      <c r="H1494" s="64"/>
      <c r="I1494" s="662"/>
    </row>
    <row r="1495" spans="1:9" ht="15.75" x14ac:dyDescent="0.25">
      <c r="A1495" s="973">
        <v>242</v>
      </c>
      <c r="B1495" s="181" t="s">
        <v>3250</v>
      </c>
      <c r="C1495" s="181" t="s">
        <v>4849</v>
      </c>
      <c r="D1495" s="116" t="s">
        <v>59</v>
      </c>
      <c r="E1495" s="116" t="s">
        <v>51</v>
      </c>
      <c r="F1495" s="82">
        <v>6</v>
      </c>
      <c r="G1495" s="64"/>
      <c r="H1495" s="64"/>
      <c r="I1495" s="662"/>
    </row>
    <row r="1496" spans="1:9" ht="15.75" x14ac:dyDescent="0.25">
      <c r="A1496" s="973">
        <v>243</v>
      </c>
      <c r="B1496" s="181" t="s">
        <v>3230</v>
      </c>
      <c r="C1496" s="181" t="s">
        <v>4849</v>
      </c>
      <c r="D1496" s="116" t="s">
        <v>59</v>
      </c>
      <c r="E1496" s="116" t="s">
        <v>51</v>
      </c>
      <c r="F1496" s="82">
        <v>1.5</v>
      </c>
      <c r="G1496" s="64"/>
      <c r="H1496" s="64"/>
      <c r="I1496" s="662"/>
    </row>
    <row r="1497" spans="1:9" ht="15.75" x14ac:dyDescent="0.25">
      <c r="A1497" s="973">
        <v>244</v>
      </c>
      <c r="B1497" s="181" t="s">
        <v>3251</v>
      </c>
      <c r="C1497" s="181" t="s">
        <v>4849</v>
      </c>
      <c r="D1497" s="116" t="s">
        <v>59</v>
      </c>
      <c r="E1497" s="116" t="s">
        <v>51</v>
      </c>
      <c r="F1497" s="82">
        <v>2.2999999999999998</v>
      </c>
      <c r="G1497" s="64"/>
      <c r="H1497" s="64"/>
      <c r="I1497" s="662"/>
    </row>
    <row r="1498" spans="1:9" ht="15.75" x14ac:dyDescent="0.25">
      <c r="A1498" s="973">
        <v>245</v>
      </c>
      <c r="B1498" s="181" t="s">
        <v>3252</v>
      </c>
      <c r="C1498" s="181" t="s">
        <v>4845</v>
      </c>
      <c r="D1498" s="116" t="s">
        <v>59</v>
      </c>
      <c r="E1498" s="116" t="s">
        <v>51</v>
      </c>
      <c r="F1498" s="82">
        <v>13.3</v>
      </c>
      <c r="G1498" s="64"/>
      <c r="H1498" s="64"/>
      <c r="I1498" s="662"/>
    </row>
    <row r="1499" spans="1:9" ht="15.75" x14ac:dyDescent="0.25">
      <c r="A1499" s="973">
        <v>246</v>
      </c>
      <c r="B1499" s="181" t="s">
        <v>3253</v>
      </c>
      <c r="C1499" s="181" t="s">
        <v>4850</v>
      </c>
      <c r="D1499" s="116" t="s">
        <v>59</v>
      </c>
      <c r="E1499" s="116" t="s">
        <v>51</v>
      </c>
      <c r="F1499" s="82">
        <v>8</v>
      </c>
      <c r="G1499" s="64"/>
      <c r="H1499" s="64"/>
      <c r="I1499" s="662"/>
    </row>
    <row r="1500" spans="1:9" ht="15.75" x14ac:dyDescent="0.25">
      <c r="A1500" s="973">
        <v>247</v>
      </c>
      <c r="B1500" s="181" t="s">
        <v>3254</v>
      </c>
      <c r="C1500" s="181" t="s">
        <v>4850</v>
      </c>
      <c r="D1500" s="116" t="s">
        <v>59</v>
      </c>
      <c r="E1500" s="116" t="s">
        <v>51</v>
      </c>
      <c r="F1500" s="82">
        <v>8</v>
      </c>
      <c r="G1500" s="64"/>
      <c r="H1500" s="64"/>
      <c r="I1500" s="662"/>
    </row>
    <row r="1501" spans="1:9" ht="15.75" x14ac:dyDescent="0.25">
      <c r="A1501" s="973">
        <v>248</v>
      </c>
      <c r="B1501" s="181" t="s">
        <v>3255</v>
      </c>
      <c r="C1501" s="181" t="s">
        <v>4846</v>
      </c>
      <c r="D1501" s="116" t="s">
        <v>59</v>
      </c>
      <c r="E1501" s="116" t="s">
        <v>51</v>
      </c>
      <c r="F1501" s="82">
        <v>7.7</v>
      </c>
      <c r="G1501" s="64"/>
      <c r="H1501" s="64"/>
      <c r="I1501" s="662"/>
    </row>
    <row r="1502" spans="1:9" ht="15.75" x14ac:dyDescent="0.25">
      <c r="A1502" s="973">
        <v>249</v>
      </c>
      <c r="B1502" s="181" t="s">
        <v>3256</v>
      </c>
      <c r="C1502" s="181" t="s">
        <v>4846</v>
      </c>
      <c r="D1502" s="116" t="s">
        <v>59</v>
      </c>
      <c r="E1502" s="116" t="s">
        <v>51</v>
      </c>
      <c r="F1502" s="82">
        <v>9.8000000000000007</v>
      </c>
      <c r="G1502" s="64"/>
      <c r="H1502" s="64"/>
      <c r="I1502" s="662"/>
    </row>
    <row r="1503" spans="1:9" ht="15.75" x14ac:dyDescent="0.25">
      <c r="A1503" s="973">
        <v>250</v>
      </c>
      <c r="B1503" s="181" t="s">
        <v>3257</v>
      </c>
      <c r="C1503" s="181" t="s">
        <v>4846</v>
      </c>
      <c r="D1503" s="116" t="s">
        <v>59</v>
      </c>
      <c r="E1503" s="116" t="s">
        <v>51</v>
      </c>
      <c r="F1503" s="82">
        <v>3.5</v>
      </c>
      <c r="G1503" s="64"/>
      <c r="H1503" s="64"/>
      <c r="I1503" s="662"/>
    </row>
    <row r="1504" spans="1:9" ht="15.75" x14ac:dyDescent="0.25">
      <c r="A1504" s="973">
        <v>251</v>
      </c>
      <c r="B1504" s="181" t="s">
        <v>2800</v>
      </c>
      <c r="C1504" s="181" t="s">
        <v>4846</v>
      </c>
      <c r="D1504" s="116" t="s">
        <v>59</v>
      </c>
      <c r="E1504" s="116" t="s">
        <v>51</v>
      </c>
      <c r="F1504" s="82">
        <v>7.5</v>
      </c>
      <c r="G1504" s="64"/>
      <c r="H1504" s="64"/>
      <c r="I1504" s="662"/>
    </row>
    <row r="1505" spans="1:9" ht="15.75" x14ac:dyDescent="0.25">
      <c r="A1505" s="973">
        <v>252</v>
      </c>
      <c r="B1505" s="181" t="s">
        <v>3258</v>
      </c>
      <c r="C1505" s="181" t="s">
        <v>4846</v>
      </c>
      <c r="D1505" s="116" t="s">
        <v>59</v>
      </c>
      <c r="E1505" s="116" t="s">
        <v>51</v>
      </c>
      <c r="F1505" s="82">
        <v>16</v>
      </c>
      <c r="G1505" s="64"/>
      <c r="H1505" s="64"/>
      <c r="I1505" s="662"/>
    </row>
    <row r="1506" spans="1:9" ht="15.75" x14ac:dyDescent="0.25">
      <c r="A1506" s="973">
        <v>253</v>
      </c>
      <c r="B1506" s="181" t="s">
        <v>3259</v>
      </c>
      <c r="C1506" s="181" t="s">
        <v>4846</v>
      </c>
      <c r="D1506" s="116" t="s">
        <v>59</v>
      </c>
      <c r="E1506" s="116" t="s">
        <v>51</v>
      </c>
      <c r="F1506" s="82">
        <v>6.5</v>
      </c>
      <c r="G1506" s="64"/>
      <c r="H1506" s="64"/>
      <c r="I1506" s="662"/>
    </row>
    <row r="1507" spans="1:9" ht="15.75" x14ac:dyDescent="0.25">
      <c r="A1507" s="973">
        <v>254</v>
      </c>
      <c r="B1507" s="181" t="s">
        <v>3260</v>
      </c>
      <c r="C1507" s="181" t="s">
        <v>4846</v>
      </c>
      <c r="D1507" s="116" t="s">
        <v>59</v>
      </c>
      <c r="E1507" s="116" t="s">
        <v>51</v>
      </c>
      <c r="F1507" s="82">
        <v>5</v>
      </c>
      <c r="G1507" s="64"/>
      <c r="H1507" s="64"/>
      <c r="I1507" s="662"/>
    </row>
    <row r="1508" spans="1:9" ht="15.75" x14ac:dyDescent="0.25">
      <c r="A1508" s="973">
        <v>255</v>
      </c>
      <c r="B1508" s="181" t="s">
        <v>3261</v>
      </c>
      <c r="C1508" s="181" t="s">
        <v>4846</v>
      </c>
      <c r="D1508" s="116" t="s">
        <v>59</v>
      </c>
      <c r="E1508" s="116" t="s">
        <v>51</v>
      </c>
      <c r="F1508" s="82">
        <v>8.1</v>
      </c>
      <c r="G1508" s="64"/>
      <c r="H1508" s="64"/>
      <c r="I1508" s="662"/>
    </row>
    <row r="1509" spans="1:9" ht="15.75" x14ac:dyDescent="0.25">
      <c r="A1509" s="973">
        <v>256</v>
      </c>
      <c r="B1509" s="181" t="s">
        <v>3262</v>
      </c>
      <c r="C1509" s="181" t="s">
        <v>4846</v>
      </c>
      <c r="D1509" s="116" t="s">
        <v>59</v>
      </c>
      <c r="E1509" s="116" t="s">
        <v>51</v>
      </c>
      <c r="F1509" s="82">
        <v>4</v>
      </c>
      <c r="G1509" s="64"/>
      <c r="H1509" s="64"/>
      <c r="I1509" s="662"/>
    </row>
    <row r="1510" spans="1:9" ht="15.75" x14ac:dyDescent="0.25">
      <c r="A1510" s="973">
        <v>257</v>
      </c>
      <c r="B1510" s="181" t="s">
        <v>3213</v>
      </c>
      <c r="C1510" s="181" t="s">
        <v>4846</v>
      </c>
      <c r="D1510" s="116" t="s">
        <v>59</v>
      </c>
      <c r="E1510" s="116" t="s">
        <v>51</v>
      </c>
      <c r="F1510" s="82">
        <v>3.5</v>
      </c>
      <c r="G1510" s="64"/>
      <c r="H1510" s="64"/>
      <c r="I1510" s="662"/>
    </row>
    <row r="1511" spans="1:9" ht="15.75" x14ac:dyDescent="0.25">
      <c r="A1511" s="973">
        <v>258</v>
      </c>
      <c r="B1511" s="181" t="s">
        <v>3263</v>
      </c>
      <c r="C1511" s="181" t="s">
        <v>4983</v>
      </c>
      <c r="D1511" s="116" t="s">
        <v>59</v>
      </c>
      <c r="E1511" s="116" t="s">
        <v>51</v>
      </c>
      <c r="F1511" s="82">
        <v>7.5</v>
      </c>
      <c r="G1511" s="64"/>
      <c r="H1511" s="64"/>
      <c r="I1511" s="662"/>
    </row>
    <row r="1512" spans="1:9" ht="15.75" x14ac:dyDescent="0.25">
      <c r="A1512" s="973">
        <v>259</v>
      </c>
      <c r="B1512" s="181" t="s">
        <v>3264</v>
      </c>
      <c r="C1512" s="181" t="s">
        <v>4983</v>
      </c>
      <c r="D1512" s="116" t="s">
        <v>59</v>
      </c>
      <c r="E1512" s="116" t="s">
        <v>51</v>
      </c>
      <c r="F1512" s="82">
        <v>3.8</v>
      </c>
      <c r="G1512" s="64"/>
      <c r="H1512" s="64"/>
      <c r="I1512" s="662"/>
    </row>
    <row r="1513" spans="1:9" ht="15.75" x14ac:dyDescent="0.25">
      <c r="A1513" s="973">
        <v>260</v>
      </c>
      <c r="B1513" s="181" t="s">
        <v>3265</v>
      </c>
      <c r="C1513" s="181" t="s">
        <v>4983</v>
      </c>
      <c r="D1513" s="116" t="s">
        <v>59</v>
      </c>
      <c r="E1513" s="116" t="s">
        <v>51</v>
      </c>
      <c r="F1513" s="82">
        <v>9.5</v>
      </c>
      <c r="G1513" s="64"/>
      <c r="H1513" s="64"/>
      <c r="I1513" s="662"/>
    </row>
    <row r="1514" spans="1:9" ht="15.75" x14ac:dyDescent="0.25">
      <c r="A1514" s="973">
        <v>261</v>
      </c>
      <c r="B1514" s="181" t="s">
        <v>3165</v>
      </c>
      <c r="C1514" s="181" t="s">
        <v>4983</v>
      </c>
      <c r="D1514" s="116" t="s">
        <v>59</v>
      </c>
      <c r="E1514" s="116" t="s">
        <v>51</v>
      </c>
      <c r="F1514" s="82">
        <v>7.4</v>
      </c>
      <c r="G1514" s="64"/>
      <c r="H1514" s="64"/>
      <c r="I1514" s="662"/>
    </row>
    <row r="1515" spans="1:9" ht="15.75" x14ac:dyDescent="0.25">
      <c r="A1515" s="973">
        <v>262</v>
      </c>
      <c r="B1515" s="181" t="s">
        <v>2862</v>
      </c>
      <c r="C1515" s="181" t="s">
        <v>4983</v>
      </c>
      <c r="D1515" s="116" t="s">
        <v>59</v>
      </c>
      <c r="E1515" s="116" t="s">
        <v>51</v>
      </c>
      <c r="F1515" s="82">
        <v>6.7</v>
      </c>
      <c r="G1515" s="64"/>
      <c r="H1515" s="64"/>
      <c r="I1515" s="662"/>
    </row>
    <row r="1516" spans="1:9" ht="15.75" x14ac:dyDescent="0.25">
      <c r="A1516" s="973">
        <v>263</v>
      </c>
      <c r="B1516" s="181" t="s">
        <v>3266</v>
      </c>
      <c r="C1516" s="181" t="s">
        <v>4983</v>
      </c>
      <c r="D1516" s="116" t="s">
        <v>59</v>
      </c>
      <c r="E1516" s="116" t="s">
        <v>51</v>
      </c>
      <c r="F1516" s="82">
        <v>7.2</v>
      </c>
      <c r="G1516" s="64"/>
      <c r="H1516" s="64"/>
      <c r="I1516" s="662"/>
    </row>
    <row r="1517" spans="1:9" ht="15.75" x14ac:dyDescent="0.25">
      <c r="A1517" s="973">
        <v>264</v>
      </c>
      <c r="B1517" s="181" t="s">
        <v>3242</v>
      </c>
      <c r="C1517" s="181" t="s">
        <v>4983</v>
      </c>
      <c r="D1517" s="116" t="s">
        <v>59</v>
      </c>
      <c r="E1517" s="116" t="s">
        <v>51</v>
      </c>
      <c r="F1517" s="82">
        <v>4</v>
      </c>
      <c r="G1517" s="64"/>
      <c r="H1517" s="64"/>
      <c r="I1517" s="662"/>
    </row>
    <row r="1518" spans="1:9" ht="15.75" x14ac:dyDescent="0.25">
      <c r="A1518" s="973">
        <v>265</v>
      </c>
      <c r="B1518" s="181" t="s">
        <v>3241</v>
      </c>
      <c r="C1518" s="181" t="s">
        <v>5400</v>
      </c>
      <c r="D1518" s="116" t="s">
        <v>59</v>
      </c>
      <c r="E1518" s="116" t="s">
        <v>51</v>
      </c>
      <c r="F1518" s="82">
        <v>12</v>
      </c>
      <c r="G1518" s="64"/>
      <c r="H1518" s="64"/>
      <c r="I1518" s="662"/>
    </row>
    <row r="1519" spans="1:9" ht="15.75" x14ac:dyDescent="0.25">
      <c r="A1519" s="973">
        <v>266</v>
      </c>
      <c r="B1519" s="181" t="s">
        <v>3267</v>
      </c>
      <c r="C1519" s="181" t="s">
        <v>5400</v>
      </c>
      <c r="D1519" s="116" t="s">
        <v>59</v>
      </c>
      <c r="E1519" s="116" t="s">
        <v>51</v>
      </c>
      <c r="F1519" s="82">
        <v>3</v>
      </c>
      <c r="G1519" s="64"/>
      <c r="H1519" s="64"/>
      <c r="I1519" s="662"/>
    </row>
    <row r="1520" spans="1:9" ht="15.75" x14ac:dyDescent="0.25">
      <c r="A1520" s="973">
        <v>267</v>
      </c>
      <c r="B1520" s="181" t="s">
        <v>2461</v>
      </c>
      <c r="C1520" s="181" t="s">
        <v>5400</v>
      </c>
      <c r="D1520" s="116" t="s">
        <v>59</v>
      </c>
      <c r="E1520" s="116" t="s">
        <v>51</v>
      </c>
      <c r="F1520" s="82">
        <v>2</v>
      </c>
      <c r="G1520" s="64"/>
      <c r="H1520" s="64"/>
      <c r="I1520" s="662"/>
    </row>
    <row r="1521" spans="1:9" ht="15.75" x14ac:dyDescent="0.25">
      <c r="A1521" s="973">
        <v>268</v>
      </c>
      <c r="B1521" s="181" t="s">
        <v>3268</v>
      </c>
      <c r="C1521" s="181" t="s">
        <v>5400</v>
      </c>
      <c r="D1521" s="116" t="s">
        <v>59</v>
      </c>
      <c r="E1521" s="116" t="s">
        <v>51</v>
      </c>
      <c r="F1521" s="82">
        <v>5.5</v>
      </c>
      <c r="G1521" s="64"/>
      <c r="H1521" s="64"/>
      <c r="I1521" s="662"/>
    </row>
    <row r="1522" spans="1:9" ht="15.75" x14ac:dyDescent="0.25">
      <c r="A1522" s="973">
        <v>269</v>
      </c>
      <c r="B1522" s="181" t="s">
        <v>3269</v>
      </c>
      <c r="C1522" s="181" t="s">
        <v>5400</v>
      </c>
      <c r="D1522" s="116" t="s">
        <v>59</v>
      </c>
      <c r="E1522" s="116" t="s">
        <v>51</v>
      </c>
      <c r="F1522" s="82">
        <v>3.3</v>
      </c>
      <c r="G1522" s="64"/>
      <c r="H1522" s="64"/>
      <c r="I1522" s="662"/>
    </row>
    <row r="1523" spans="1:9" ht="15.75" x14ac:dyDescent="0.25">
      <c r="A1523" s="973">
        <v>270</v>
      </c>
      <c r="B1523" s="181" t="s">
        <v>3243</v>
      </c>
      <c r="C1523" s="181" t="s">
        <v>5400</v>
      </c>
      <c r="D1523" s="116" t="s">
        <v>59</v>
      </c>
      <c r="E1523" s="116" t="s">
        <v>51</v>
      </c>
      <c r="F1523" s="82">
        <v>2.2999999999999998</v>
      </c>
      <c r="G1523" s="64"/>
      <c r="H1523" s="64"/>
      <c r="I1523" s="662"/>
    </row>
    <row r="1524" spans="1:9" ht="15.75" x14ac:dyDescent="0.25">
      <c r="A1524" s="973">
        <v>271</v>
      </c>
      <c r="B1524" s="181" t="s">
        <v>3270</v>
      </c>
      <c r="C1524" s="181" t="s">
        <v>5400</v>
      </c>
      <c r="D1524" s="116" t="s">
        <v>59</v>
      </c>
      <c r="E1524" s="116" t="s">
        <v>51</v>
      </c>
      <c r="F1524" s="82">
        <v>1.5</v>
      </c>
      <c r="G1524" s="64"/>
      <c r="H1524" s="64"/>
      <c r="I1524" s="662"/>
    </row>
    <row r="1525" spans="1:9" ht="15.75" x14ac:dyDescent="0.25">
      <c r="A1525" s="973">
        <v>272</v>
      </c>
      <c r="B1525" s="181" t="s">
        <v>3165</v>
      </c>
      <c r="C1525" s="181" t="s">
        <v>5400</v>
      </c>
      <c r="D1525" s="116" t="s">
        <v>59</v>
      </c>
      <c r="E1525" s="116" t="s">
        <v>51</v>
      </c>
      <c r="F1525" s="82">
        <v>5</v>
      </c>
      <c r="G1525" s="64"/>
      <c r="H1525" s="64"/>
      <c r="I1525" s="662"/>
    </row>
    <row r="1526" spans="1:9" ht="15.75" x14ac:dyDescent="0.25">
      <c r="A1526" s="973">
        <v>273</v>
      </c>
      <c r="B1526" s="181" t="s">
        <v>3271</v>
      </c>
      <c r="C1526" s="181" t="s">
        <v>5400</v>
      </c>
      <c r="D1526" s="116" t="s">
        <v>59</v>
      </c>
      <c r="E1526" s="116" t="s">
        <v>51</v>
      </c>
      <c r="F1526" s="82">
        <v>3</v>
      </c>
      <c r="G1526" s="64"/>
      <c r="H1526" s="64"/>
      <c r="I1526" s="662"/>
    </row>
    <row r="1527" spans="1:9" ht="15.75" x14ac:dyDescent="0.25">
      <c r="A1527" s="973">
        <v>274</v>
      </c>
      <c r="B1527" s="181" t="s">
        <v>3272</v>
      </c>
      <c r="C1527" s="181" t="s">
        <v>5400</v>
      </c>
      <c r="D1527" s="116" t="s">
        <v>59</v>
      </c>
      <c r="E1527" s="116" t="s">
        <v>51</v>
      </c>
      <c r="F1527" s="82">
        <v>3</v>
      </c>
      <c r="G1527" s="64"/>
      <c r="H1527" s="64"/>
      <c r="I1527" s="662"/>
    </row>
    <row r="1528" spans="1:9" s="69" customFormat="1" ht="15.75" x14ac:dyDescent="0.25">
      <c r="A1528" s="973">
        <v>275</v>
      </c>
      <c r="B1528" s="181" t="s">
        <v>3273</v>
      </c>
      <c r="C1528" s="181" t="s">
        <v>5400</v>
      </c>
      <c r="D1528" s="116" t="s">
        <v>59</v>
      </c>
      <c r="E1528" s="116" t="s">
        <v>51</v>
      </c>
      <c r="F1528" s="82">
        <v>2.2000000000000002</v>
      </c>
      <c r="G1528" s="64"/>
      <c r="H1528" s="64"/>
      <c r="I1528" s="662"/>
    </row>
    <row r="1529" spans="1:9" ht="15.75" x14ac:dyDescent="0.25">
      <c r="A1529" s="973">
        <v>276</v>
      </c>
      <c r="B1529" s="181" t="s">
        <v>3274</v>
      </c>
      <c r="C1529" s="181" t="s">
        <v>5401</v>
      </c>
      <c r="D1529" s="116" t="s">
        <v>59</v>
      </c>
      <c r="E1529" s="116" t="s">
        <v>51</v>
      </c>
      <c r="F1529" s="82">
        <v>26.2</v>
      </c>
      <c r="G1529" s="64"/>
      <c r="H1529" s="64"/>
      <c r="I1529" s="662"/>
    </row>
    <row r="1530" spans="1:9" ht="15.75" x14ac:dyDescent="0.25">
      <c r="A1530" s="17" t="s">
        <v>781</v>
      </c>
      <c r="B1530" s="18" t="s">
        <v>7007</v>
      </c>
      <c r="C1530" s="18"/>
      <c r="D1530" s="17"/>
      <c r="E1530" s="17"/>
      <c r="F1530" s="89"/>
      <c r="G1530" s="66"/>
      <c r="H1530" s="66"/>
      <c r="I1530" s="665"/>
    </row>
    <row r="1531" spans="1:9" ht="15.75" x14ac:dyDescent="0.25">
      <c r="A1531" s="121">
        <v>277</v>
      </c>
      <c r="B1531" s="183" t="s">
        <v>3275</v>
      </c>
      <c r="C1531" s="183" t="s">
        <v>4852</v>
      </c>
      <c r="D1531" s="121" t="s">
        <v>59</v>
      </c>
      <c r="E1531" s="121" t="s">
        <v>51</v>
      </c>
      <c r="F1531" s="88">
        <v>27.7</v>
      </c>
      <c r="G1531" s="64"/>
      <c r="H1531" s="64"/>
      <c r="I1531" s="662"/>
    </row>
    <row r="1532" spans="1:9" ht="15.75" x14ac:dyDescent="0.25">
      <c r="A1532" s="121">
        <v>278</v>
      </c>
      <c r="B1532" s="183" t="s">
        <v>3276</v>
      </c>
      <c r="C1532" s="183" t="s">
        <v>4852</v>
      </c>
      <c r="D1532" s="121" t="s">
        <v>59</v>
      </c>
      <c r="E1532" s="121" t="s">
        <v>51</v>
      </c>
      <c r="F1532" s="88">
        <v>15.7</v>
      </c>
      <c r="G1532" s="64"/>
      <c r="H1532" s="64"/>
      <c r="I1532" s="662"/>
    </row>
    <row r="1533" spans="1:9" ht="15.75" x14ac:dyDescent="0.25">
      <c r="A1533" s="375">
        <v>279</v>
      </c>
      <c r="B1533" s="183" t="s">
        <v>3277</v>
      </c>
      <c r="C1533" s="183" t="s">
        <v>4852</v>
      </c>
      <c r="D1533" s="121" t="s">
        <v>59</v>
      </c>
      <c r="E1533" s="121" t="s">
        <v>51</v>
      </c>
      <c r="F1533" s="88">
        <v>19.3</v>
      </c>
      <c r="G1533" s="64"/>
      <c r="H1533" s="64"/>
      <c r="I1533" s="662"/>
    </row>
    <row r="1534" spans="1:9" ht="15.75" x14ac:dyDescent="0.25">
      <c r="A1534" s="375">
        <v>280</v>
      </c>
      <c r="B1534" s="183" t="s">
        <v>3278</v>
      </c>
      <c r="C1534" s="183" t="s">
        <v>4852</v>
      </c>
      <c r="D1534" s="121" t="s">
        <v>59</v>
      </c>
      <c r="E1534" s="121" t="s">
        <v>51</v>
      </c>
      <c r="F1534" s="88">
        <v>18.3</v>
      </c>
      <c r="G1534" s="64"/>
      <c r="H1534" s="64"/>
      <c r="I1534" s="662"/>
    </row>
    <row r="1535" spans="1:9" ht="15.75" x14ac:dyDescent="0.25">
      <c r="A1535" s="375">
        <v>281</v>
      </c>
      <c r="B1535" s="183" t="s">
        <v>3279</v>
      </c>
      <c r="C1535" s="183" t="s">
        <v>4852</v>
      </c>
      <c r="D1535" s="121" t="s">
        <v>59</v>
      </c>
      <c r="E1535" s="121" t="s">
        <v>51</v>
      </c>
      <c r="F1535" s="88">
        <v>34.5</v>
      </c>
      <c r="G1535" s="64"/>
      <c r="H1535" s="64"/>
      <c r="I1535" s="662"/>
    </row>
    <row r="1536" spans="1:9" ht="15.75" x14ac:dyDescent="0.25">
      <c r="A1536" s="375">
        <v>282</v>
      </c>
      <c r="B1536" s="183" t="s">
        <v>3280</v>
      </c>
      <c r="C1536" s="183" t="s">
        <v>4854</v>
      </c>
      <c r="D1536" s="121" t="s">
        <v>59</v>
      </c>
      <c r="E1536" s="121" t="s">
        <v>51</v>
      </c>
      <c r="F1536" s="88">
        <v>7.2</v>
      </c>
      <c r="G1536" s="64"/>
      <c r="H1536" s="64"/>
      <c r="I1536" s="662"/>
    </row>
    <row r="1537" spans="1:9" ht="15.75" x14ac:dyDescent="0.25">
      <c r="A1537" s="375">
        <v>283</v>
      </c>
      <c r="B1537" s="183" t="s">
        <v>3281</v>
      </c>
      <c r="C1537" s="183" t="s">
        <v>4854</v>
      </c>
      <c r="D1537" s="121" t="s">
        <v>59</v>
      </c>
      <c r="E1537" s="121" t="s">
        <v>51</v>
      </c>
      <c r="F1537" s="88">
        <v>5.2</v>
      </c>
      <c r="G1537" s="64"/>
      <c r="H1537" s="64"/>
      <c r="I1537" s="662"/>
    </row>
    <row r="1538" spans="1:9" ht="15.75" x14ac:dyDescent="0.25">
      <c r="A1538" s="375">
        <v>284</v>
      </c>
      <c r="B1538" s="183" t="s">
        <v>3282</v>
      </c>
      <c r="C1538" s="183" t="s">
        <v>4854</v>
      </c>
      <c r="D1538" s="121" t="s">
        <v>59</v>
      </c>
      <c r="E1538" s="121" t="s">
        <v>51</v>
      </c>
      <c r="F1538" s="88">
        <v>4.3</v>
      </c>
      <c r="G1538" s="64"/>
      <c r="H1538" s="64"/>
      <c r="I1538" s="662"/>
    </row>
    <row r="1539" spans="1:9" ht="15.75" x14ac:dyDescent="0.25">
      <c r="A1539" s="375">
        <v>285</v>
      </c>
      <c r="B1539" s="183" t="s">
        <v>3283</v>
      </c>
      <c r="C1539" s="183" t="s">
        <v>4851</v>
      </c>
      <c r="D1539" s="121" t="s">
        <v>59</v>
      </c>
      <c r="E1539" s="121" t="s">
        <v>51</v>
      </c>
      <c r="F1539" s="88">
        <v>3.5</v>
      </c>
      <c r="G1539" s="64"/>
      <c r="H1539" s="64"/>
      <c r="I1539" s="662"/>
    </row>
    <row r="1540" spans="1:9" ht="15.75" x14ac:dyDescent="0.25">
      <c r="A1540" s="375">
        <v>286</v>
      </c>
      <c r="B1540" s="183" t="s">
        <v>3284</v>
      </c>
      <c r="C1540" s="183" t="s">
        <v>4851</v>
      </c>
      <c r="D1540" s="121" t="s">
        <v>59</v>
      </c>
      <c r="E1540" s="121" t="s">
        <v>51</v>
      </c>
      <c r="F1540" s="88">
        <v>15.6</v>
      </c>
      <c r="G1540" s="64"/>
      <c r="H1540" s="64"/>
      <c r="I1540" s="662"/>
    </row>
    <row r="1541" spans="1:9" ht="15.75" x14ac:dyDescent="0.25">
      <c r="A1541" s="375">
        <v>287</v>
      </c>
      <c r="B1541" s="183" t="s">
        <v>3285</v>
      </c>
      <c r="C1541" s="183" t="s">
        <v>4852</v>
      </c>
      <c r="D1541" s="121" t="s">
        <v>59</v>
      </c>
      <c r="E1541" s="121" t="s">
        <v>51</v>
      </c>
      <c r="F1541" s="88">
        <v>23.3</v>
      </c>
      <c r="G1541" s="64"/>
      <c r="H1541" s="64"/>
      <c r="I1541" s="662"/>
    </row>
    <row r="1542" spans="1:9" ht="15.75" x14ac:dyDescent="0.25">
      <c r="A1542" s="375">
        <v>288</v>
      </c>
      <c r="B1542" s="183" t="s">
        <v>3286</v>
      </c>
      <c r="C1542" s="183" t="s">
        <v>4852</v>
      </c>
      <c r="D1542" s="121" t="s">
        <v>59</v>
      </c>
      <c r="E1542" s="121" t="s">
        <v>51</v>
      </c>
      <c r="F1542" s="88">
        <v>4</v>
      </c>
      <c r="G1542" s="64"/>
      <c r="H1542" s="64"/>
      <c r="I1542" s="662"/>
    </row>
    <row r="1543" spans="1:9" ht="15.75" x14ac:dyDescent="0.25">
      <c r="A1543" s="375">
        <v>289</v>
      </c>
      <c r="B1543" s="183" t="s">
        <v>3287</v>
      </c>
      <c r="C1543" s="183" t="s">
        <v>871</v>
      </c>
      <c r="D1543" s="121" t="s">
        <v>59</v>
      </c>
      <c r="E1543" s="121" t="s">
        <v>51</v>
      </c>
      <c r="F1543" s="88">
        <v>12.3</v>
      </c>
      <c r="G1543" s="64"/>
      <c r="H1543" s="64"/>
      <c r="I1543" s="662"/>
    </row>
    <row r="1544" spans="1:9" ht="15.75" x14ac:dyDescent="0.25">
      <c r="A1544" s="375">
        <v>290</v>
      </c>
      <c r="B1544" s="183" t="s">
        <v>3288</v>
      </c>
      <c r="C1544" s="183" t="s">
        <v>871</v>
      </c>
      <c r="D1544" s="121" t="s">
        <v>59</v>
      </c>
      <c r="E1544" s="121" t="s">
        <v>51</v>
      </c>
      <c r="F1544" s="88">
        <v>6</v>
      </c>
      <c r="G1544" s="64"/>
      <c r="H1544" s="64"/>
      <c r="I1544" s="662"/>
    </row>
    <row r="1545" spans="1:9" ht="15.75" x14ac:dyDescent="0.25">
      <c r="A1545" s="375">
        <v>291</v>
      </c>
      <c r="B1545" s="183" t="s">
        <v>3289</v>
      </c>
      <c r="C1545" s="183" t="s">
        <v>871</v>
      </c>
      <c r="D1545" s="121" t="s">
        <v>59</v>
      </c>
      <c r="E1545" s="121" t="s">
        <v>51</v>
      </c>
      <c r="F1545" s="88">
        <v>22.2</v>
      </c>
      <c r="G1545" s="64"/>
      <c r="H1545" s="64"/>
      <c r="I1545" s="662"/>
    </row>
    <row r="1546" spans="1:9" ht="15.75" x14ac:dyDescent="0.25">
      <c r="A1546" s="375">
        <v>292</v>
      </c>
      <c r="B1546" s="183" t="s">
        <v>3290</v>
      </c>
      <c r="C1546" s="183" t="s">
        <v>871</v>
      </c>
      <c r="D1546" s="121" t="s">
        <v>59</v>
      </c>
      <c r="E1546" s="121" t="s">
        <v>51</v>
      </c>
      <c r="F1546" s="88">
        <v>9</v>
      </c>
      <c r="G1546" s="64"/>
      <c r="H1546" s="64"/>
      <c r="I1546" s="662"/>
    </row>
    <row r="1547" spans="1:9" ht="15.75" x14ac:dyDescent="0.25">
      <c r="A1547" s="375">
        <v>293</v>
      </c>
      <c r="B1547" s="181" t="s">
        <v>3291</v>
      </c>
      <c r="C1547" s="183" t="s">
        <v>871</v>
      </c>
      <c r="D1547" s="121" t="s">
        <v>59</v>
      </c>
      <c r="E1547" s="121" t="s">
        <v>51</v>
      </c>
      <c r="F1547" s="82">
        <v>3.3</v>
      </c>
      <c r="G1547" s="64"/>
      <c r="H1547" s="64"/>
      <c r="I1547" s="662"/>
    </row>
    <row r="1548" spans="1:9" ht="15.75" x14ac:dyDescent="0.25">
      <c r="A1548" s="375">
        <v>294</v>
      </c>
      <c r="B1548" s="181" t="s">
        <v>46</v>
      </c>
      <c r="C1548" s="181" t="s">
        <v>4853</v>
      </c>
      <c r="D1548" s="121" t="s">
        <v>59</v>
      </c>
      <c r="E1548" s="116" t="s">
        <v>7</v>
      </c>
      <c r="F1548" s="82">
        <v>43.3</v>
      </c>
      <c r="G1548" s="64"/>
      <c r="H1548" s="64"/>
      <c r="I1548" s="662"/>
    </row>
    <row r="1549" spans="1:9" ht="15.75" x14ac:dyDescent="0.25">
      <c r="A1549" s="375">
        <v>295</v>
      </c>
      <c r="B1549" s="181" t="s">
        <v>3292</v>
      </c>
      <c r="C1549" s="181" t="s">
        <v>4853</v>
      </c>
      <c r="D1549" s="121" t="s">
        <v>59</v>
      </c>
      <c r="E1549" s="116" t="s">
        <v>51</v>
      </c>
      <c r="F1549" s="82">
        <v>16.399999999999999</v>
      </c>
      <c r="G1549" s="64"/>
      <c r="H1549" s="64"/>
      <c r="I1549" s="662"/>
    </row>
    <row r="1550" spans="1:9" ht="15.75" x14ac:dyDescent="0.25">
      <c r="A1550" s="375">
        <v>296</v>
      </c>
      <c r="B1550" s="181" t="s">
        <v>3293</v>
      </c>
      <c r="C1550" s="181" t="s">
        <v>4853</v>
      </c>
      <c r="D1550" s="121" t="s">
        <v>59</v>
      </c>
      <c r="E1550" s="116" t="s">
        <v>51</v>
      </c>
      <c r="F1550" s="82">
        <v>12.9</v>
      </c>
      <c r="G1550" s="64"/>
      <c r="H1550" s="64"/>
      <c r="I1550" s="662"/>
    </row>
    <row r="1551" spans="1:9" ht="15.75" x14ac:dyDescent="0.25">
      <c r="A1551" s="375">
        <v>297</v>
      </c>
      <c r="B1551" s="181" t="s">
        <v>3294</v>
      </c>
      <c r="C1551" s="181" t="s">
        <v>4853</v>
      </c>
      <c r="D1551" s="121" t="s">
        <v>59</v>
      </c>
      <c r="E1551" s="116" t="s">
        <v>51</v>
      </c>
      <c r="F1551" s="82">
        <v>14</v>
      </c>
      <c r="G1551" s="64"/>
      <c r="H1551" s="64"/>
      <c r="I1551" s="662"/>
    </row>
    <row r="1552" spans="1:9" ht="15.75" x14ac:dyDescent="0.25">
      <c r="A1552" s="375">
        <v>298</v>
      </c>
      <c r="B1552" s="181" t="s">
        <v>336</v>
      </c>
      <c r="C1552" s="181" t="s">
        <v>4852</v>
      </c>
      <c r="D1552" s="121" t="s">
        <v>59</v>
      </c>
      <c r="E1552" s="116" t="s">
        <v>51</v>
      </c>
      <c r="F1552" s="82">
        <v>42.5</v>
      </c>
      <c r="G1552" s="64"/>
      <c r="H1552" s="64"/>
      <c r="I1552" s="662"/>
    </row>
    <row r="1553" spans="1:9" ht="15.75" x14ac:dyDescent="0.25">
      <c r="A1553" s="375">
        <v>299</v>
      </c>
      <c r="B1553" s="181" t="s">
        <v>3295</v>
      </c>
      <c r="C1553" s="181" t="s">
        <v>4852</v>
      </c>
      <c r="D1553" s="121" t="s">
        <v>59</v>
      </c>
      <c r="E1553" s="116" t="s">
        <v>51</v>
      </c>
      <c r="F1553" s="82">
        <v>24.5</v>
      </c>
      <c r="G1553" s="64"/>
      <c r="H1553" s="64"/>
      <c r="I1553" s="662"/>
    </row>
    <row r="1554" spans="1:9" s="69" customFormat="1" ht="15.75" x14ac:dyDescent="0.25">
      <c r="A1554" s="375">
        <v>300</v>
      </c>
      <c r="B1554" s="181" t="s">
        <v>3296</v>
      </c>
      <c r="C1554" s="181" t="s">
        <v>4852</v>
      </c>
      <c r="D1554" s="121" t="s">
        <v>59</v>
      </c>
      <c r="E1554" s="116" t="s">
        <v>51</v>
      </c>
      <c r="F1554" s="82">
        <v>8</v>
      </c>
      <c r="G1554" s="64"/>
      <c r="H1554" s="64"/>
      <c r="I1554" s="662"/>
    </row>
    <row r="1555" spans="1:9" ht="15.75" x14ac:dyDescent="0.25">
      <c r="A1555" s="375">
        <v>301</v>
      </c>
      <c r="B1555" s="181" t="s">
        <v>3297</v>
      </c>
      <c r="C1555" s="181" t="s">
        <v>4852</v>
      </c>
      <c r="D1555" s="121" t="s">
        <v>59</v>
      </c>
      <c r="E1555" s="116" t="s">
        <v>51</v>
      </c>
      <c r="F1555" s="82">
        <v>10</v>
      </c>
      <c r="G1555" s="64"/>
      <c r="H1555" s="64"/>
      <c r="I1555" s="662"/>
    </row>
    <row r="1556" spans="1:9" ht="15.75" x14ac:dyDescent="0.25">
      <c r="A1556" s="59" t="s">
        <v>782</v>
      </c>
      <c r="B1556" s="60" t="s">
        <v>124</v>
      </c>
      <c r="C1556" s="60"/>
      <c r="D1556" s="59"/>
      <c r="E1556" s="59"/>
      <c r="F1556" s="90"/>
      <c r="G1556" s="66"/>
      <c r="H1556" s="66"/>
      <c r="I1556" s="665"/>
    </row>
    <row r="1557" spans="1:9" ht="15.75" x14ac:dyDescent="0.25">
      <c r="A1557" s="116">
        <v>302</v>
      </c>
      <c r="B1557" s="181" t="s">
        <v>3298</v>
      </c>
      <c r="C1557" s="181" t="s">
        <v>4858</v>
      </c>
      <c r="D1557" s="116" t="s">
        <v>59</v>
      </c>
      <c r="E1557" s="116" t="s">
        <v>51</v>
      </c>
      <c r="F1557" s="82">
        <v>11.8</v>
      </c>
      <c r="G1557" s="64"/>
      <c r="H1557" s="64"/>
      <c r="I1557" s="662"/>
    </row>
    <row r="1558" spans="1:9" ht="15.75" x14ac:dyDescent="0.25">
      <c r="A1558" s="116">
        <v>303</v>
      </c>
      <c r="B1558" s="181" t="s">
        <v>3299</v>
      </c>
      <c r="C1558" s="181" t="s">
        <v>4858</v>
      </c>
      <c r="D1558" s="116" t="s">
        <v>59</v>
      </c>
      <c r="E1558" s="116" t="s">
        <v>51</v>
      </c>
      <c r="F1558" s="82">
        <v>11.6</v>
      </c>
      <c r="G1558" s="64"/>
      <c r="H1558" s="64"/>
      <c r="I1558" s="662"/>
    </row>
    <row r="1559" spans="1:9" ht="15.75" x14ac:dyDescent="0.25">
      <c r="A1559" s="973">
        <v>304</v>
      </c>
      <c r="B1559" s="181" t="s">
        <v>3300</v>
      </c>
      <c r="C1559" s="181" t="s">
        <v>5402</v>
      </c>
      <c r="D1559" s="116" t="s">
        <v>59</v>
      </c>
      <c r="E1559" s="116" t="s">
        <v>51</v>
      </c>
      <c r="F1559" s="82">
        <v>20.2</v>
      </c>
      <c r="G1559" s="64"/>
      <c r="H1559" s="64"/>
      <c r="I1559" s="662"/>
    </row>
    <row r="1560" spans="1:9" ht="15.75" x14ac:dyDescent="0.25">
      <c r="A1560" s="973">
        <v>305</v>
      </c>
      <c r="B1560" s="181" t="s">
        <v>3301</v>
      </c>
      <c r="C1560" s="181" t="s">
        <v>4856</v>
      </c>
      <c r="D1560" s="116" t="s">
        <v>59</v>
      </c>
      <c r="E1560" s="116" t="s">
        <v>51</v>
      </c>
      <c r="F1560" s="82">
        <v>23.5</v>
      </c>
      <c r="G1560" s="64"/>
      <c r="H1560" s="64"/>
      <c r="I1560" s="662"/>
    </row>
    <row r="1561" spans="1:9" ht="15.75" x14ac:dyDescent="0.25">
      <c r="A1561" s="973">
        <v>306</v>
      </c>
      <c r="B1561" s="181" t="s">
        <v>3302</v>
      </c>
      <c r="C1561" s="181" t="s">
        <v>4856</v>
      </c>
      <c r="D1561" s="116" t="s">
        <v>59</v>
      </c>
      <c r="E1561" s="116" t="s">
        <v>51</v>
      </c>
      <c r="F1561" s="82">
        <v>25.3</v>
      </c>
      <c r="G1561" s="64"/>
      <c r="H1561" s="64"/>
      <c r="I1561" s="662"/>
    </row>
    <row r="1562" spans="1:9" ht="15.75" x14ac:dyDescent="0.25">
      <c r="A1562" s="973">
        <v>307</v>
      </c>
      <c r="B1562" s="181" t="s">
        <v>3303</v>
      </c>
      <c r="C1562" s="181" t="s">
        <v>4856</v>
      </c>
      <c r="D1562" s="116" t="s">
        <v>59</v>
      </c>
      <c r="E1562" s="116" t="s">
        <v>51</v>
      </c>
      <c r="F1562" s="82">
        <v>34</v>
      </c>
      <c r="G1562" s="64"/>
      <c r="H1562" s="64"/>
      <c r="I1562" s="662"/>
    </row>
    <row r="1563" spans="1:9" ht="15.75" x14ac:dyDescent="0.25">
      <c r="A1563" s="973">
        <v>308</v>
      </c>
      <c r="B1563" s="181" t="s">
        <v>3304</v>
      </c>
      <c r="C1563" s="181" t="s">
        <v>4856</v>
      </c>
      <c r="D1563" s="116" t="s">
        <v>59</v>
      </c>
      <c r="E1563" s="116" t="s">
        <v>51</v>
      </c>
      <c r="F1563" s="82">
        <v>19.3</v>
      </c>
      <c r="G1563" s="64"/>
      <c r="H1563" s="64"/>
      <c r="I1563" s="662"/>
    </row>
    <row r="1564" spans="1:9" ht="15.75" x14ac:dyDescent="0.25">
      <c r="A1564" s="973">
        <v>309</v>
      </c>
      <c r="B1564" s="181" t="s">
        <v>3305</v>
      </c>
      <c r="C1564" s="181" t="s">
        <v>4857</v>
      </c>
      <c r="D1564" s="116" t="s">
        <v>59</v>
      </c>
      <c r="E1564" s="116" t="s">
        <v>51</v>
      </c>
      <c r="F1564" s="82">
        <v>15.1</v>
      </c>
      <c r="G1564" s="64"/>
      <c r="H1564" s="64"/>
      <c r="I1564" s="662"/>
    </row>
    <row r="1565" spans="1:9" ht="15.75" x14ac:dyDescent="0.25">
      <c r="A1565" s="973">
        <v>310</v>
      </c>
      <c r="B1565" s="181" t="s">
        <v>3306</v>
      </c>
      <c r="C1565" s="181" t="s">
        <v>4857</v>
      </c>
      <c r="D1565" s="116" t="s">
        <v>59</v>
      </c>
      <c r="E1565" s="116" t="s">
        <v>51</v>
      </c>
      <c r="F1565" s="82">
        <v>32.200000000000003</v>
      </c>
      <c r="G1565" s="64"/>
      <c r="H1565" s="64"/>
      <c r="I1565" s="662"/>
    </row>
    <row r="1566" spans="1:9" ht="15.75" x14ac:dyDescent="0.25">
      <c r="A1566" s="973">
        <v>311</v>
      </c>
      <c r="B1566" s="181" t="s">
        <v>3307</v>
      </c>
      <c r="C1566" s="181" t="s">
        <v>4857</v>
      </c>
      <c r="D1566" s="116" t="s">
        <v>59</v>
      </c>
      <c r="E1566" s="116" t="s">
        <v>51</v>
      </c>
      <c r="F1566" s="82">
        <v>13.6</v>
      </c>
      <c r="G1566" s="64"/>
      <c r="H1566" s="64"/>
      <c r="I1566" s="662"/>
    </row>
    <row r="1567" spans="1:9" ht="15.75" x14ac:dyDescent="0.25">
      <c r="A1567" s="973">
        <v>312</v>
      </c>
      <c r="B1567" s="181" t="s">
        <v>3308</v>
      </c>
      <c r="C1567" s="181" t="s">
        <v>4857</v>
      </c>
      <c r="D1567" s="116" t="s">
        <v>59</v>
      </c>
      <c r="E1567" s="116" t="s">
        <v>51</v>
      </c>
      <c r="F1567" s="82">
        <v>9.4</v>
      </c>
      <c r="G1567" s="64"/>
      <c r="H1567" s="64"/>
      <c r="I1567" s="662"/>
    </row>
    <row r="1568" spans="1:9" ht="15.75" x14ac:dyDescent="0.25">
      <c r="A1568" s="973">
        <v>313</v>
      </c>
      <c r="B1568" s="181" t="s">
        <v>3309</v>
      </c>
      <c r="C1568" s="181" t="s">
        <v>4857</v>
      </c>
      <c r="D1568" s="116" t="s">
        <v>59</v>
      </c>
      <c r="E1568" s="116" t="s">
        <v>51</v>
      </c>
      <c r="F1568" s="82">
        <v>28.7</v>
      </c>
      <c r="G1568" s="64"/>
      <c r="H1568" s="64"/>
      <c r="I1568" s="662"/>
    </row>
    <row r="1569" spans="1:9" ht="15.75" x14ac:dyDescent="0.25">
      <c r="A1569" s="973">
        <v>314</v>
      </c>
      <c r="B1569" s="181" t="s">
        <v>3310</v>
      </c>
      <c r="C1569" s="181" t="s">
        <v>4857</v>
      </c>
      <c r="D1569" s="116" t="s">
        <v>59</v>
      </c>
      <c r="E1569" s="116" t="s">
        <v>51</v>
      </c>
      <c r="F1569" s="82">
        <v>19.7</v>
      </c>
      <c r="G1569" s="64"/>
      <c r="H1569" s="64"/>
      <c r="I1569" s="662"/>
    </row>
    <row r="1570" spans="1:9" ht="15.75" x14ac:dyDescent="0.25">
      <c r="A1570" s="17" t="s">
        <v>784</v>
      </c>
      <c r="B1570" s="18" t="s">
        <v>7008</v>
      </c>
      <c r="C1570" s="18"/>
      <c r="D1570" s="17"/>
      <c r="E1570" s="17"/>
      <c r="F1570" s="89"/>
      <c r="G1570" s="64"/>
      <c r="H1570" s="64"/>
      <c r="I1570" s="662"/>
    </row>
    <row r="1571" spans="1:9" ht="15.75" x14ac:dyDescent="0.25">
      <c r="A1571" s="116">
        <v>315</v>
      </c>
      <c r="B1571" s="181" t="s">
        <v>3311</v>
      </c>
      <c r="C1571" s="181" t="s">
        <v>5403</v>
      </c>
      <c r="D1571" s="116" t="s">
        <v>59</v>
      </c>
      <c r="E1571" s="116" t="s">
        <v>7</v>
      </c>
      <c r="F1571" s="82">
        <v>17</v>
      </c>
      <c r="G1571" s="64"/>
      <c r="H1571" s="64"/>
      <c r="I1571" s="662"/>
    </row>
    <row r="1572" spans="1:9" ht="15.75" x14ac:dyDescent="0.25">
      <c r="A1572" s="116">
        <v>316</v>
      </c>
      <c r="B1572" s="181" t="s">
        <v>3312</v>
      </c>
      <c r="C1572" s="181" t="s">
        <v>5403</v>
      </c>
      <c r="D1572" s="116" t="s">
        <v>59</v>
      </c>
      <c r="E1572" s="116" t="s">
        <v>7</v>
      </c>
      <c r="F1572" s="82">
        <v>34</v>
      </c>
      <c r="G1572" s="64"/>
      <c r="H1572" s="64"/>
      <c r="I1572" s="662"/>
    </row>
    <row r="1573" spans="1:9" ht="15.75" x14ac:dyDescent="0.25">
      <c r="A1573" s="973">
        <v>317</v>
      </c>
      <c r="B1573" s="181" t="s">
        <v>3313</v>
      </c>
      <c r="C1573" s="181" t="s">
        <v>5403</v>
      </c>
      <c r="D1573" s="116" t="s">
        <v>59</v>
      </c>
      <c r="E1573" s="116" t="s">
        <v>7</v>
      </c>
      <c r="F1573" s="82">
        <v>17</v>
      </c>
      <c r="G1573" s="64"/>
      <c r="H1573" s="64"/>
      <c r="I1573" s="662"/>
    </row>
    <row r="1574" spans="1:9" ht="15.75" x14ac:dyDescent="0.25">
      <c r="A1574" s="973">
        <v>318</v>
      </c>
      <c r="B1574" s="181" t="s">
        <v>3314</v>
      </c>
      <c r="C1574" s="181" t="s">
        <v>5403</v>
      </c>
      <c r="D1574" s="116" t="s">
        <v>59</v>
      </c>
      <c r="E1574" s="116" t="s">
        <v>51</v>
      </c>
      <c r="F1574" s="82">
        <v>40</v>
      </c>
      <c r="G1574" s="64"/>
      <c r="H1574" s="64"/>
      <c r="I1574" s="662"/>
    </row>
    <row r="1575" spans="1:9" ht="15.75" x14ac:dyDescent="0.25">
      <c r="A1575" s="973">
        <v>319</v>
      </c>
      <c r="B1575" s="181" t="s">
        <v>3309</v>
      </c>
      <c r="C1575" s="181" t="s">
        <v>5403</v>
      </c>
      <c r="D1575" s="116" t="s">
        <v>59</v>
      </c>
      <c r="E1575" s="116" t="s">
        <v>51</v>
      </c>
      <c r="F1575" s="82">
        <v>36</v>
      </c>
      <c r="G1575" s="64"/>
      <c r="H1575" s="64"/>
      <c r="I1575" s="662"/>
    </row>
    <row r="1576" spans="1:9" ht="15.75" x14ac:dyDescent="0.25">
      <c r="A1576" s="973">
        <v>320</v>
      </c>
      <c r="B1576" s="181" t="s">
        <v>3315</v>
      </c>
      <c r="C1576" s="181" t="s">
        <v>5404</v>
      </c>
      <c r="D1576" s="116" t="s">
        <v>59</v>
      </c>
      <c r="E1576" s="116" t="s">
        <v>51</v>
      </c>
      <c r="F1576" s="82">
        <v>20</v>
      </c>
      <c r="G1576" s="64"/>
      <c r="H1576" s="64"/>
      <c r="I1576" s="662"/>
    </row>
    <row r="1577" spans="1:9" ht="15.75" x14ac:dyDescent="0.25">
      <c r="A1577" s="973">
        <v>321</v>
      </c>
      <c r="B1577" s="181" t="s">
        <v>3316</v>
      </c>
      <c r="C1577" s="181" t="s">
        <v>5404</v>
      </c>
      <c r="D1577" s="116" t="s">
        <v>59</v>
      </c>
      <c r="E1577" s="116" t="s">
        <v>51</v>
      </c>
      <c r="F1577" s="82">
        <v>20</v>
      </c>
      <c r="G1577" s="64"/>
      <c r="H1577" s="64"/>
      <c r="I1577" s="662"/>
    </row>
    <row r="1578" spans="1:9" ht="15.75" x14ac:dyDescent="0.25">
      <c r="A1578" s="973">
        <v>322</v>
      </c>
      <c r="B1578" s="181" t="s">
        <v>3317</v>
      </c>
      <c r="C1578" s="181" t="s">
        <v>5404</v>
      </c>
      <c r="D1578" s="116" t="s">
        <v>59</v>
      </c>
      <c r="E1578" s="116" t="s">
        <v>51</v>
      </c>
      <c r="F1578" s="82">
        <v>23</v>
      </c>
      <c r="G1578" s="64"/>
      <c r="H1578" s="64"/>
      <c r="I1578" s="662"/>
    </row>
    <row r="1579" spans="1:9" ht="15.75" x14ac:dyDescent="0.25">
      <c r="A1579" s="973">
        <v>323</v>
      </c>
      <c r="B1579" s="181" t="s">
        <v>3318</v>
      </c>
      <c r="C1579" s="181" t="s">
        <v>5404</v>
      </c>
      <c r="D1579" s="116" t="s">
        <v>59</v>
      </c>
      <c r="E1579" s="116" t="s">
        <v>51</v>
      </c>
      <c r="F1579" s="82">
        <v>20</v>
      </c>
      <c r="G1579" s="64"/>
      <c r="H1579" s="64"/>
      <c r="I1579" s="662"/>
    </row>
    <row r="1580" spans="1:9" ht="15.75" x14ac:dyDescent="0.25">
      <c r="A1580" s="973">
        <v>324</v>
      </c>
      <c r="B1580" s="181" t="s">
        <v>3319</v>
      </c>
      <c r="C1580" s="181" t="s">
        <v>5405</v>
      </c>
      <c r="D1580" s="116" t="s">
        <v>59</v>
      </c>
      <c r="E1580" s="116" t="s">
        <v>51</v>
      </c>
      <c r="F1580" s="82">
        <v>15</v>
      </c>
      <c r="G1580" s="64"/>
      <c r="H1580" s="64"/>
      <c r="I1580" s="662"/>
    </row>
    <row r="1581" spans="1:9" ht="15.75" x14ac:dyDescent="0.25">
      <c r="A1581" s="973">
        <v>325</v>
      </c>
      <c r="B1581" s="181" t="s">
        <v>3320</v>
      </c>
      <c r="C1581" s="181" t="s">
        <v>5405</v>
      </c>
      <c r="D1581" s="116" t="s">
        <v>59</v>
      </c>
      <c r="E1581" s="116" t="s">
        <v>51</v>
      </c>
      <c r="F1581" s="82">
        <v>10</v>
      </c>
      <c r="G1581" s="64"/>
      <c r="H1581" s="64"/>
      <c r="I1581" s="662"/>
    </row>
    <row r="1582" spans="1:9" ht="15.75" x14ac:dyDescent="0.25">
      <c r="A1582" s="973">
        <v>326</v>
      </c>
      <c r="B1582" s="181" t="s">
        <v>3321</v>
      </c>
      <c r="C1582" s="181" t="s">
        <v>5405</v>
      </c>
      <c r="D1582" s="116" t="s">
        <v>59</v>
      </c>
      <c r="E1582" s="116" t="s">
        <v>51</v>
      </c>
      <c r="F1582" s="82">
        <v>4</v>
      </c>
      <c r="G1582" s="64"/>
      <c r="H1582" s="64"/>
      <c r="I1582" s="662"/>
    </row>
    <row r="1583" spans="1:9" ht="15.75" x14ac:dyDescent="0.25">
      <c r="A1583" s="973">
        <v>327</v>
      </c>
      <c r="B1583" s="181" t="s">
        <v>1029</v>
      </c>
      <c r="C1583" s="181" t="s">
        <v>5405</v>
      </c>
      <c r="D1583" s="116" t="s">
        <v>59</v>
      </c>
      <c r="E1583" s="116" t="s">
        <v>51</v>
      </c>
      <c r="F1583" s="82">
        <v>3</v>
      </c>
      <c r="G1583" s="64"/>
      <c r="H1583" s="64"/>
      <c r="I1583" s="662"/>
    </row>
    <row r="1584" spans="1:9" ht="15.75" x14ac:dyDescent="0.25">
      <c r="A1584" s="973">
        <v>328</v>
      </c>
      <c r="B1584" s="181" t="s">
        <v>3319</v>
      </c>
      <c r="C1584" s="181" t="s">
        <v>5406</v>
      </c>
      <c r="D1584" s="116" t="s">
        <v>59</v>
      </c>
      <c r="E1584" s="116" t="s">
        <v>51</v>
      </c>
      <c r="F1584" s="82">
        <v>23</v>
      </c>
      <c r="G1584" s="64"/>
      <c r="H1584" s="64"/>
      <c r="I1584" s="662"/>
    </row>
    <row r="1585" spans="1:9" ht="15.75" x14ac:dyDescent="0.25">
      <c r="A1585" s="973">
        <v>329</v>
      </c>
      <c r="B1585" s="181" t="s">
        <v>3322</v>
      </c>
      <c r="C1585" s="181" t="s">
        <v>5406</v>
      </c>
      <c r="D1585" s="116" t="s">
        <v>59</v>
      </c>
      <c r="E1585" s="116" t="s">
        <v>7</v>
      </c>
      <c r="F1585" s="82">
        <v>28</v>
      </c>
      <c r="G1585" s="64"/>
      <c r="H1585" s="64"/>
      <c r="I1585" s="662"/>
    </row>
    <row r="1586" spans="1:9" ht="15.75" x14ac:dyDescent="0.25">
      <c r="A1586" s="973">
        <v>330</v>
      </c>
      <c r="B1586" s="181" t="s">
        <v>3323</v>
      </c>
      <c r="C1586" s="181" t="s">
        <v>5406</v>
      </c>
      <c r="D1586" s="116" t="s">
        <v>59</v>
      </c>
      <c r="E1586" s="116" t="s">
        <v>7</v>
      </c>
      <c r="F1586" s="82">
        <v>15</v>
      </c>
      <c r="G1586" s="64"/>
      <c r="H1586" s="64"/>
      <c r="I1586" s="662"/>
    </row>
    <row r="1587" spans="1:9" ht="15.75" x14ac:dyDescent="0.25">
      <c r="A1587" s="973">
        <v>331</v>
      </c>
      <c r="B1587" s="181" t="s">
        <v>3324</v>
      </c>
      <c r="C1587" s="181" t="s">
        <v>4835</v>
      </c>
      <c r="D1587" s="116" t="s">
        <v>59</v>
      </c>
      <c r="E1587" s="116" t="s">
        <v>51</v>
      </c>
      <c r="F1587" s="82">
        <v>37</v>
      </c>
      <c r="G1587" s="64"/>
      <c r="H1587" s="64"/>
      <c r="I1587" s="662"/>
    </row>
    <row r="1588" spans="1:9" ht="15.75" x14ac:dyDescent="0.25">
      <c r="A1588" s="973">
        <v>332</v>
      </c>
      <c r="B1588" s="181" t="s">
        <v>3325</v>
      </c>
      <c r="C1588" s="181" t="s">
        <v>4835</v>
      </c>
      <c r="D1588" s="116" t="s">
        <v>59</v>
      </c>
      <c r="E1588" s="116" t="s">
        <v>51</v>
      </c>
      <c r="F1588" s="82">
        <v>7</v>
      </c>
      <c r="G1588" s="64"/>
      <c r="H1588" s="64"/>
      <c r="I1588" s="662"/>
    </row>
    <row r="1589" spans="1:9" ht="15.75" x14ac:dyDescent="0.25">
      <c r="A1589" s="973">
        <v>333</v>
      </c>
      <c r="B1589" s="181" t="s">
        <v>1374</v>
      </c>
      <c r="C1589" s="181" t="s">
        <v>4835</v>
      </c>
      <c r="D1589" s="116" t="s">
        <v>59</v>
      </c>
      <c r="E1589" s="116" t="s">
        <v>51</v>
      </c>
      <c r="F1589" s="82">
        <v>5</v>
      </c>
      <c r="G1589" s="64"/>
      <c r="H1589" s="64"/>
      <c r="I1589" s="662"/>
    </row>
    <row r="1590" spans="1:9" ht="15.75" x14ac:dyDescent="0.25">
      <c r="A1590" s="17" t="s">
        <v>789</v>
      </c>
      <c r="B1590" s="18" t="s">
        <v>7009</v>
      </c>
      <c r="C1590" s="18"/>
      <c r="D1590" s="17"/>
      <c r="E1590" s="17"/>
      <c r="F1590" s="89"/>
      <c r="G1590" s="64"/>
      <c r="H1590" s="64"/>
      <c r="I1590" s="662"/>
    </row>
    <row r="1591" spans="1:9" ht="15.75" x14ac:dyDescent="0.25">
      <c r="A1591" s="116">
        <v>334</v>
      </c>
      <c r="B1591" s="181" t="s">
        <v>3326</v>
      </c>
      <c r="C1591" s="181" t="s">
        <v>5100</v>
      </c>
      <c r="D1591" s="116" t="s">
        <v>59</v>
      </c>
      <c r="E1591" s="116" t="s">
        <v>51</v>
      </c>
      <c r="F1591" s="82">
        <v>5</v>
      </c>
      <c r="G1591" s="64"/>
      <c r="H1591" s="64"/>
      <c r="I1591" s="662"/>
    </row>
    <row r="1592" spans="1:9" ht="15.75" x14ac:dyDescent="0.25">
      <c r="A1592" s="116">
        <v>335</v>
      </c>
      <c r="B1592" s="181" t="s">
        <v>3327</v>
      </c>
      <c r="C1592" s="181" t="s">
        <v>5100</v>
      </c>
      <c r="D1592" s="116" t="s">
        <v>59</v>
      </c>
      <c r="E1592" s="116" t="s">
        <v>51</v>
      </c>
      <c r="F1592" s="82">
        <v>5</v>
      </c>
      <c r="G1592" s="64"/>
      <c r="H1592" s="64"/>
      <c r="I1592" s="662"/>
    </row>
    <row r="1593" spans="1:9" ht="15.75" x14ac:dyDescent="0.25">
      <c r="A1593" s="973">
        <v>336</v>
      </c>
      <c r="B1593" s="181" t="s">
        <v>3328</v>
      </c>
      <c r="C1593" s="181" t="s">
        <v>5100</v>
      </c>
      <c r="D1593" s="116" t="s">
        <v>59</v>
      </c>
      <c r="E1593" s="116" t="s">
        <v>51</v>
      </c>
      <c r="F1593" s="82">
        <v>10</v>
      </c>
      <c r="G1593" s="64"/>
      <c r="H1593" s="64"/>
      <c r="I1593" s="662"/>
    </row>
    <row r="1594" spans="1:9" ht="15.75" x14ac:dyDescent="0.25">
      <c r="A1594" s="973">
        <v>337</v>
      </c>
      <c r="B1594" s="181" t="s">
        <v>3329</v>
      </c>
      <c r="C1594" s="181" t="s">
        <v>5100</v>
      </c>
      <c r="D1594" s="116" t="s">
        <v>59</v>
      </c>
      <c r="E1594" s="116" t="s">
        <v>51</v>
      </c>
      <c r="F1594" s="82">
        <v>10</v>
      </c>
      <c r="G1594" s="64"/>
      <c r="H1594" s="64"/>
      <c r="I1594" s="662"/>
    </row>
    <row r="1595" spans="1:9" ht="15.75" x14ac:dyDescent="0.25">
      <c r="A1595" s="973">
        <v>338</v>
      </c>
      <c r="B1595" s="181" t="s">
        <v>3330</v>
      </c>
      <c r="C1595" s="181" t="s">
        <v>5100</v>
      </c>
      <c r="D1595" s="116" t="s">
        <v>59</v>
      </c>
      <c r="E1595" s="116" t="s">
        <v>51</v>
      </c>
      <c r="F1595" s="82">
        <v>16</v>
      </c>
      <c r="G1595" s="64"/>
      <c r="H1595" s="64"/>
      <c r="I1595" s="662"/>
    </row>
    <row r="1596" spans="1:9" ht="15.75" x14ac:dyDescent="0.25">
      <c r="A1596" s="973">
        <v>339</v>
      </c>
      <c r="B1596" s="181" t="s">
        <v>3331</v>
      </c>
      <c r="C1596" s="181" t="s">
        <v>5100</v>
      </c>
      <c r="D1596" s="116" t="s">
        <v>59</v>
      </c>
      <c r="E1596" s="116" t="s">
        <v>51</v>
      </c>
      <c r="F1596" s="82">
        <v>10</v>
      </c>
      <c r="G1596" s="64"/>
      <c r="H1596" s="64"/>
      <c r="I1596" s="662"/>
    </row>
    <row r="1597" spans="1:9" ht="15.75" x14ac:dyDescent="0.25">
      <c r="A1597" s="973">
        <v>340</v>
      </c>
      <c r="B1597" s="181" t="s">
        <v>3332</v>
      </c>
      <c r="C1597" s="181" t="s">
        <v>5100</v>
      </c>
      <c r="D1597" s="116" t="s">
        <v>59</v>
      </c>
      <c r="E1597" s="116" t="s">
        <v>51</v>
      </c>
      <c r="F1597" s="82">
        <v>35</v>
      </c>
      <c r="G1597" s="64"/>
      <c r="H1597" s="64"/>
      <c r="I1597" s="662"/>
    </row>
    <row r="1598" spans="1:9" ht="15.75" x14ac:dyDescent="0.25">
      <c r="A1598" s="973">
        <v>341</v>
      </c>
      <c r="B1598" s="181" t="s">
        <v>3333</v>
      </c>
      <c r="C1598" s="181" t="s">
        <v>5100</v>
      </c>
      <c r="D1598" s="116" t="s">
        <v>59</v>
      </c>
      <c r="E1598" s="116" t="s">
        <v>51</v>
      </c>
      <c r="F1598" s="82">
        <v>10</v>
      </c>
      <c r="G1598" s="64"/>
      <c r="H1598" s="64"/>
      <c r="I1598" s="662"/>
    </row>
    <row r="1599" spans="1:9" ht="15.75" x14ac:dyDescent="0.25">
      <c r="A1599" s="973">
        <v>342</v>
      </c>
      <c r="B1599" s="181" t="s">
        <v>3334</v>
      </c>
      <c r="C1599" s="181" t="s">
        <v>5100</v>
      </c>
      <c r="D1599" s="116" t="s">
        <v>59</v>
      </c>
      <c r="E1599" s="116" t="s">
        <v>51</v>
      </c>
      <c r="F1599" s="82">
        <v>15</v>
      </c>
      <c r="G1599" s="64"/>
      <c r="H1599" s="64"/>
      <c r="I1599" s="662"/>
    </row>
    <row r="1600" spans="1:9" ht="15.75" x14ac:dyDescent="0.25">
      <c r="A1600" s="973">
        <v>343</v>
      </c>
      <c r="B1600" s="181" t="s">
        <v>3335</v>
      </c>
      <c r="C1600" s="181" t="s">
        <v>5100</v>
      </c>
      <c r="D1600" s="116" t="s">
        <v>59</v>
      </c>
      <c r="E1600" s="116" t="s">
        <v>51</v>
      </c>
      <c r="F1600" s="82">
        <v>10</v>
      </c>
      <c r="G1600" s="64"/>
      <c r="H1600" s="64"/>
      <c r="I1600" s="662"/>
    </row>
    <row r="1601" spans="1:9" ht="15.75" x14ac:dyDescent="0.25">
      <c r="A1601" s="973">
        <v>344</v>
      </c>
      <c r="B1601" s="181" t="s">
        <v>3336</v>
      </c>
      <c r="C1601" s="181" t="s">
        <v>5407</v>
      </c>
      <c r="D1601" s="116" t="s">
        <v>59</v>
      </c>
      <c r="E1601" s="116" t="s">
        <v>51</v>
      </c>
      <c r="F1601" s="82">
        <v>10</v>
      </c>
      <c r="G1601" s="64"/>
      <c r="H1601" s="64"/>
      <c r="I1601" s="662"/>
    </row>
    <row r="1602" spans="1:9" ht="15.75" x14ac:dyDescent="0.25">
      <c r="A1602" s="973">
        <v>345</v>
      </c>
      <c r="B1602" s="181" t="s">
        <v>3337</v>
      </c>
      <c r="C1602" s="181" t="s">
        <v>5407</v>
      </c>
      <c r="D1602" s="116" t="s">
        <v>59</v>
      </c>
      <c r="E1602" s="116" t="s">
        <v>51</v>
      </c>
      <c r="F1602" s="82">
        <v>6</v>
      </c>
      <c r="G1602" s="64"/>
      <c r="H1602" s="64"/>
      <c r="I1602" s="662"/>
    </row>
    <row r="1603" spans="1:9" ht="15.75" x14ac:dyDescent="0.25">
      <c r="A1603" s="973">
        <v>346</v>
      </c>
      <c r="B1603" s="181" t="s">
        <v>3338</v>
      </c>
      <c r="C1603" s="181" t="s">
        <v>5407</v>
      </c>
      <c r="D1603" s="116" t="s">
        <v>59</v>
      </c>
      <c r="E1603" s="116" t="s">
        <v>51</v>
      </c>
      <c r="F1603" s="82">
        <v>10</v>
      </c>
      <c r="G1603" s="64"/>
      <c r="H1603" s="64"/>
      <c r="I1603" s="662"/>
    </row>
    <row r="1604" spans="1:9" ht="15.75" x14ac:dyDescent="0.25">
      <c r="A1604" s="973">
        <v>347</v>
      </c>
      <c r="B1604" s="181" t="s">
        <v>3339</v>
      </c>
      <c r="C1604" s="181" t="s">
        <v>5407</v>
      </c>
      <c r="D1604" s="116" t="s">
        <v>59</v>
      </c>
      <c r="E1604" s="116" t="s">
        <v>51</v>
      </c>
      <c r="F1604" s="82">
        <v>15</v>
      </c>
      <c r="G1604" s="64"/>
      <c r="H1604" s="64"/>
      <c r="I1604" s="662"/>
    </row>
    <row r="1605" spans="1:9" ht="15.75" x14ac:dyDescent="0.25">
      <c r="A1605" s="973">
        <v>348</v>
      </c>
      <c r="B1605" s="181" t="s">
        <v>3340</v>
      </c>
      <c r="C1605" s="181" t="s">
        <v>5407</v>
      </c>
      <c r="D1605" s="116" t="s">
        <v>59</v>
      </c>
      <c r="E1605" s="116" t="s">
        <v>51</v>
      </c>
      <c r="F1605" s="82">
        <v>5</v>
      </c>
      <c r="G1605" s="64"/>
      <c r="H1605" s="64"/>
      <c r="I1605" s="662"/>
    </row>
    <row r="1606" spans="1:9" ht="15.75" x14ac:dyDescent="0.25">
      <c r="A1606" s="973">
        <v>349</v>
      </c>
      <c r="B1606" s="181" t="s">
        <v>3341</v>
      </c>
      <c r="C1606" s="181" t="s">
        <v>5407</v>
      </c>
      <c r="D1606" s="116" t="s">
        <v>59</v>
      </c>
      <c r="E1606" s="116" t="s">
        <v>51</v>
      </c>
      <c r="F1606" s="82">
        <v>5</v>
      </c>
      <c r="G1606" s="64"/>
      <c r="H1606" s="64"/>
      <c r="I1606" s="662"/>
    </row>
    <row r="1607" spans="1:9" ht="15.75" x14ac:dyDescent="0.25">
      <c r="A1607" s="973">
        <v>350</v>
      </c>
      <c r="B1607" s="181" t="s">
        <v>3343</v>
      </c>
      <c r="C1607" s="181" t="s">
        <v>5407</v>
      </c>
      <c r="D1607" s="116" t="s">
        <v>59</v>
      </c>
      <c r="E1607" s="116" t="s">
        <v>51</v>
      </c>
      <c r="F1607" s="82">
        <v>15</v>
      </c>
      <c r="G1607" s="64"/>
      <c r="H1607" s="64"/>
      <c r="I1607" s="662"/>
    </row>
    <row r="1608" spans="1:9" ht="15.75" x14ac:dyDescent="0.25">
      <c r="A1608" s="973">
        <v>351</v>
      </c>
      <c r="B1608" s="181" t="s">
        <v>3342</v>
      </c>
      <c r="C1608" s="181" t="s">
        <v>5408</v>
      </c>
      <c r="D1608" s="116" t="s">
        <v>59</v>
      </c>
      <c r="E1608" s="116" t="s">
        <v>51</v>
      </c>
      <c r="F1608" s="82">
        <v>27</v>
      </c>
      <c r="G1608" s="64"/>
      <c r="H1608" s="64"/>
      <c r="I1608" s="662"/>
    </row>
    <row r="1609" spans="1:9" ht="15.75" x14ac:dyDescent="0.25">
      <c r="A1609" s="973">
        <v>352</v>
      </c>
      <c r="B1609" s="181" t="s">
        <v>3344</v>
      </c>
      <c r="C1609" s="181" t="s">
        <v>5408</v>
      </c>
      <c r="D1609" s="116" t="s">
        <v>59</v>
      </c>
      <c r="E1609" s="116" t="s">
        <v>51</v>
      </c>
      <c r="F1609" s="82">
        <v>5</v>
      </c>
      <c r="G1609" s="64"/>
      <c r="H1609" s="64"/>
      <c r="I1609" s="662"/>
    </row>
    <row r="1610" spans="1:9" ht="15.75" x14ac:dyDescent="0.25">
      <c r="A1610" s="973">
        <v>353</v>
      </c>
      <c r="B1610" s="181" t="s">
        <v>3345</v>
      </c>
      <c r="C1610" s="181" t="s">
        <v>5408</v>
      </c>
      <c r="D1610" s="116" t="s">
        <v>59</v>
      </c>
      <c r="E1610" s="116" t="s">
        <v>51</v>
      </c>
      <c r="F1610" s="82">
        <v>3</v>
      </c>
      <c r="G1610" s="64"/>
      <c r="H1610" s="64"/>
      <c r="I1610" s="662"/>
    </row>
    <row r="1611" spans="1:9" ht="15.75" x14ac:dyDescent="0.25">
      <c r="A1611" s="973">
        <v>354</v>
      </c>
      <c r="B1611" s="181" t="s">
        <v>3346</v>
      </c>
      <c r="C1611" s="181" t="s">
        <v>5408</v>
      </c>
      <c r="D1611" s="116" t="s">
        <v>59</v>
      </c>
      <c r="E1611" s="116" t="s">
        <v>51</v>
      </c>
      <c r="F1611" s="82">
        <v>10</v>
      </c>
      <c r="G1611" s="64"/>
      <c r="H1611" s="64"/>
      <c r="I1611" s="662"/>
    </row>
    <row r="1612" spans="1:9" ht="15.75" x14ac:dyDescent="0.25">
      <c r="A1612" s="973">
        <v>355</v>
      </c>
      <c r="B1612" s="181" t="s">
        <v>3345</v>
      </c>
      <c r="C1612" s="181" t="s">
        <v>5409</v>
      </c>
      <c r="D1612" s="116" t="s">
        <v>59</v>
      </c>
      <c r="E1612" s="116" t="s">
        <v>51</v>
      </c>
      <c r="F1612" s="82">
        <v>17</v>
      </c>
      <c r="G1612" s="64"/>
      <c r="H1612" s="64"/>
      <c r="I1612" s="662"/>
    </row>
    <row r="1613" spans="1:9" ht="15.75" x14ac:dyDescent="0.25">
      <c r="A1613" s="973">
        <v>356</v>
      </c>
      <c r="B1613" s="181" t="s">
        <v>3347</v>
      </c>
      <c r="C1613" s="181" t="s">
        <v>5409</v>
      </c>
      <c r="D1613" s="116" t="s">
        <v>59</v>
      </c>
      <c r="E1613" s="116" t="s">
        <v>51</v>
      </c>
      <c r="F1613" s="82">
        <v>26</v>
      </c>
      <c r="G1613" s="64"/>
      <c r="H1613" s="64"/>
      <c r="I1613" s="662"/>
    </row>
    <row r="1614" spans="1:9" ht="15.75" x14ac:dyDescent="0.25">
      <c r="A1614" s="973">
        <v>357</v>
      </c>
      <c r="B1614" s="181" t="s">
        <v>3348</v>
      </c>
      <c r="C1614" s="181" t="s">
        <v>4864</v>
      </c>
      <c r="D1614" s="116" t="s">
        <v>59</v>
      </c>
      <c r="E1614" s="116" t="s">
        <v>51</v>
      </c>
      <c r="F1614" s="82">
        <v>10</v>
      </c>
      <c r="G1614" s="64"/>
      <c r="H1614" s="64"/>
      <c r="I1614" s="662"/>
    </row>
    <row r="1615" spans="1:9" ht="15.75" x14ac:dyDescent="0.25">
      <c r="A1615" s="973">
        <v>358</v>
      </c>
      <c r="B1615" s="181" t="s">
        <v>3349</v>
      </c>
      <c r="C1615" s="181" t="s">
        <v>948</v>
      </c>
      <c r="D1615" s="116" t="s">
        <v>59</v>
      </c>
      <c r="E1615" s="116" t="s">
        <v>51</v>
      </c>
      <c r="F1615" s="82">
        <v>19</v>
      </c>
      <c r="G1615" s="64"/>
      <c r="H1615" s="64"/>
      <c r="I1615" s="662"/>
    </row>
    <row r="1616" spans="1:9" ht="15.75" x14ac:dyDescent="0.25">
      <c r="A1616" s="973">
        <v>359</v>
      </c>
      <c r="B1616" s="181" t="s">
        <v>3350</v>
      </c>
      <c r="C1616" s="181" t="s">
        <v>4863</v>
      </c>
      <c r="D1616" s="116" t="s">
        <v>59</v>
      </c>
      <c r="E1616" s="116" t="s">
        <v>51</v>
      </c>
      <c r="F1616" s="82">
        <v>2.7</v>
      </c>
      <c r="G1616" s="64"/>
      <c r="H1616" s="64"/>
      <c r="I1616" s="662"/>
    </row>
    <row r="1617" spans="1:9" ht="15.75" x14ac:dyDescent="0.25">
      <c r="A1617" s="973">
        <v>360</v>
      </c>
      <c r="B1617" s="181" t="s">
        <v>3351</v>
      </c>
      <c r="C1617" s="181" t="s">
        <v>4863</v>
      </c>
      <c r="D1617" s="116" t="s">
        <v>59</v>
      </c>
      <c r="E1617" s="116" t="s">
        <v>51</v>
      </c>
      <c r="F1617" s="82">
        <v>3.5</v>
      </c>
      <c r="G1617" s="64"/>
      <c r="H1617" s="64"/>
      <c r="I1617" s="662"/>
    </row>
    <row r="1618" spans="1:9" ht="15.75" x14ac:dyDescent="0.25">
      <c r="A1618" s="973">
        <v>361</v>
      </c>
      <c r="B1618" s="181" t="s">
        <v>3306</v>
      </c>
      <c r="C1618" s="181" t="s">
        <v>4863</v>
      </c>
      <c r="D1618" s="116" t="s">
        <v>59</v>
      </c>
      <c r="E1618" s="116" t="s">
        <v>51</v>
      </c>
      <c r="F1618" s="82">
        <v>9.1</v>
      </c>
      <c r="G1618" s="64"/>
      <c r="H1618" s="64"/>
      <c r="I1618" s="662"/>
    </row>
    <row r="1619" spans="1:9" ht="15.75" x14ac:dyDescent="0.25">
      <c r="A1619" s="973">
        <v>362</v>
      </c>
      <c r="B1619" s="181" t="s">
        <v>3352</v>
      </c>
      <c r="C1619" s="181" t="s">
        <v>4863</v>
      </c>
      <c r="D1619" s="116" t="s">
        <v>59</v>
      </c>
      <c r="E1619" s="116" t="s">
        <v>51</v>
      </c>
      <c r="F1619" s="82">
        <v>0.5</v>
      </c>
      <c r="G1619" s="64"/>
      <c r="H1619" s="64"/>
      <c r="I1619" s="662"/>
    </row>
    <row r="1620" spans="1:9" ht="15.75" x14ac:dyDescent="0.25">
      <c r="A1620" s="973">
        <v>363</v>
      </c>
      <c r="B1620" s="181" t="s">
        <v>3353</v>
      </c>
      <c r="C1620" s="181" t="s">
        <v>4863</v>
      </c>
      <c r="D1620" s="116" t="s">
        <v>59</v>
      </c>
      <c r="E1620" s="116" t="s">
        <v>51</v>
      </c>
      <c r="F1620" s="82">
        <v>12.5</v>
      </c>
      <c r="G1620" s="64"/>
      <c r="H1620" s="64"/>
      <c r="I1620" s="662"/>
    </row>
    <row r="1621" spans="1:9" ht="15.75" x14ac:dyDescent="0.25">
      <c r="A1621" s="973">
        <v>364</v>
      </c>
      <c r="B1621" s="181" t="s">
        <v>3354</v>
      </c>
      <c r="C1621" s="181" t="s">
        <v>927</v>
      </c>
      <c r="D1621" s="116" t="s">
        <v>59</v>
      </c>
      <c r="E1621" s="116" t="s">
        <v>51</v>
      </c>
      <c r="F1621" s="82">
        <v>2</v>
      </c>
      <c r="G1621" s="64"/>
      <c r="H1621" s="64"/>
      <c r="I1621" s="662"/>
    </row>
    <row r="1622" spans="1:9" ht="15.75" x14ac:dyDescent="0.25">
      <c r="A1622" s="973">
        <v>365</v>
      </c>
      <c r="B1622" s="181" t="s">
        <v>3335</v>
      </c>
      <c r="C1622" s="181" t="s">
        <v>927</v>
      </c>
      <c r="D1622" s="116" t="s">
        <v>59</v>
      </c>
      <c r="E1622" s="116" t="s">
        <v>51</v>
      </c>
      <c r="F1622" s="82">
        <v>5</v>
      </c>
      <c r="G1622" s="64"/>
      <c r="H1622" s="64"/>
      <c r="I1622" s="662"/>
    </row>
    <row r="1623" spans="1:9" ht="15.75" x14ac:dyDescent="0.25">
      <c r="A1623" s="973">
        <v>366</v>
      </c>
      <c r="B1623" s="181" t="s">
        <v>3355</v>
      </c>
      <c r="C1623" s="181" t="s">
        <v>927</v>
      </c>
      <c r="D1623" s="116" t="s">
        <v>59</v>
      </c>
      <c r="E1623" s="116" t="s">
        <v>51</v>
      </c>
      <c r="F1623" s="82">
        <v>4</v>
      </c>
      <c r="G1623" s="64"/>
      <c r="H1623" s="64"/>
      <c r="I1623" s="662"/>
    </row>
    <row r="1624" spans="1:9" ht="15.75" x14ac:dyDescent="0.25">
      <c r="A1624" s="973">
        <v>367</v>
      </c>
      <c r="B1624" s="181" t="s">
        <v>3356</v>
      </c>
      <c r="C1624" s="181" t="s">
        <v>927</v>
      </c>
      <c r="D1624" s="116" t="s">
        <v>59</v>
      </c>
      <c r="E1624" s="116" t="s">
        <v>51</v>
      </c>
      <c r="F1624" s="82">
        <v>4</v>
      </c>
      <c r="G1624" s="64"/>
      <c r="H1624" s="64"/>
      <c r="I1624" s="662"/>
    </row>
    <row r="1625" spans="1:9" ht="15.75" x14ac:dyDescent="0.25">
      <c r="A1625" s="973">
        <v>368</v>
      </c>
      <c r="B1625" s="181" t="s">
        <v>3357</v>
      </c>
      <c r="C1625" s="181" t="s">
        <v>927</v>
      </c>
      <c r="D1625" s="116" t="s">
        <v>59</v>
      </c>
      <c r="E1625" s="116" t="s">
        <v>51</v>
      </c>
      <c r="F1625" s="82">
        <v>8</v>
      </c>
      <c r="G1625" s="64"/>
      <c r="H1625" s="64"/>
      <c r="I1625" s="662"/>
    </row>
    <row r="1626" spans="1:9" ht="15.75" x14ac:dyDescent="0.25">
      <c r="A1626" s="973">
        <v>369</v>
      </c>
      <c r="B1626" s="181" t="s">
        <v>3358</v>
      </c>
      <c r="C1626" s="181" t="s">
        <v>927</v>
      </c>
      <c r="D1626" s="116" t="s">
        <v>59</v>
      </c>
      <c r="E1626" s="116" t="s">
        <v>51</v>
      </c>
      <c r="F1626" s="82">
        <v>2</v>
      </c>
      <c r="G1626" s="64"/>
      <c r="H1626" s="64"/>
      <c r="I1626" s="662"/>
    </row>
    <row r="1627" spans="1:9" ht="15.75" x14ac:dyDescent="0.25">
      <c r="A1627" s="973">
        <v>370</v>
      </c>
      <c r="B1627" s="181" t="s">
        <v>3359</v>
      </c>
      <c r="C1627" s="181" t="s">
        <v>927</v>
      </c>
      <c r="D1627" s="116" t="s">
        <v>59</v>
      </c>
      <c r="E1627" s="116" t="s">
        <v>51</v>
      </c>
      <c r="F1627" s="82">
        <v>5</v>
      </c>
      <c r="G1627" s="64"/>
      <c r="H1627" s="64"/>
      <c r="I1627" s="662"/>
    </row>
    <row r="1628" spans="1:9" ht="15.75" x14ac:dyDescent="0.25">
      <c r="A1628" s="973">
        <v>371</v>
      </c>
      <c r="B1628" s="181" t="s">
        <v>3360</v>
      </c>
      <c r="C1628" s="181" t="s">
        <v>927</v>
      </c>
      <c r="D1628" s="116" t="s">
        <v>59</v>
      </c>
      <c r="E1628" s="116" t="s">
        <v>51</v>
      </c>
      <c r="F1628" s="82">
        <v>10</v>
      </c>
      <c r="G1628" s="64"/>
      <c r="H1628" s="64"/>
      <c r="I1628" s="662"/>
    </row>
    <row r="1629" spans="1:9" ht="15.75" x14ac:dyDescent="0.25">
      <c r="A1629" s="973">
        <v>372</v>
      </c>
      <c r="B1629" s="181" t="s">
        <v>3361</v>
      </c>
      <c r="C1629" s="181" t="s">
        <v>927</v>
      </c>
      <c r="D1629" s="116" t="s">
        <v>59</v>
      </c>
      <c r="E1629" s="116" t="s">
        <v>51</v>
      </c>
      <c r="F1629" s="82">
        <v>5</v>
      </c>
      <c r="G1629" s="64"/>
      <c r="H1629" s="64"/>
      <c r="I1629" s="662"/>
    </row>
    <row r="1630" spans="1:9" ht="15.75" x14ac:dyDescent="0.25">
      <c r="A1630" s="973">
        <v>373</v>
      </c>
      <c r="B1630" s="181" t="s">
        <v>3362</v>
      </c>
      <c r="C1630" s="181" t="s">
        <v>927</v>
      </c>
      <c r="D1630" s="116" t="s">
        <v>59</v>
      </c>
      <c r="E1630" s="116" t="s">
        <v>51</v>
      </c>
      <c r="F1630" s="82">
        <v>5</v>
      </c>
      <c r="G1630" s="64"/>
      <c r="H1630" s="64"/>
      <c r="I1630" s="662"/>
    </row>
    <row r="1631" spans="1:9" ht="15.75" x14ac:dyDescent="0.25">
      <c r="A1631" s="973">
        <v>374</v>
      </c>
      <c r="B1631" s="181" t="s">
        <v>3363</v>
      </c>
      <c r="C1631" s="181" t="s">
        <v>927</v>
      </c>
      <c r="D1631" s="116" t="s">
        <v>59</v>
      </c>
      <c r="E1631" s="116" t="s">
        <v>51</v>
      </c>
      <c r="F1631" s="82">
        <v>7</v>
      </c>
      <c r="G1631" s="64"/>
      <c r="H1631" s="64"/>
      <c r="I1631" s="662"/>
    </row>
    <row r="1632" spans="1:9" ht="15.75" x14ac:dyDescent="0.25">
      <c r="A1632" s="973">
        <v>375</v>
      </c>
      <c r="B1632" s="181" t="s">
        <v>3364</v>
      </c>
      <c r="C1632" s="181" t="s">
        <v>927</v>
      </c>
      <c r="D1632" s="116" t="s">
        <v>59</v>
      </c>
      <c r="E1632" s="116" t="s">
        <v>51</v>
      </c>
      <c r="F1632" s="82">
        <v>5</v>
      </c>
      <c r="G1632" s="64"/>
      <c r="H1632" s="64"/>
      <c r="I1632" s="662"/>
    </row>
    <row r="1633" spans="1:9" ht="15.75" x14ac:dyDescent="0.25">
      <c r="A1633" s="973">
        <v>376</v>
      </c>
      <c r="B1633" s="181" t="s">
        <v>3365</v>
      </c>
      <c r="C1633" s="181" t="s">
        <v>4864</v>
      </c>
      <c r="D1633" s="116" t="s">
        <v>59</v>
      </c>
      <c r="E1633" s="116" t="s">
        <v>51</v>
      </c>
      <c r="F1633" s="82">
        <v>20</v>
      </c>
      <c r="G1633" s="64"/>
      <c r="H1633" s="64"/>
      <c r="I1633" s="662"/>
    </row>
    <row r="1634" spans="1:9" ht="15.75" x14ac:dyDescent="0.25">
      <c r="A1634" s="973">
        <v>377</v>
      </c>
      <c r="B1634" s="181" t="s">
        <v>3366</v>
      </c>
      <c r="C1634" s="181" t="s">
        <v>4864</v>
      </c>
      <c r="D1634" s="116" t="s">
        <v>59</v>
      </c>
      <c r="E1634" s="116" t="s">
        <v>51</v>
      </c>
      <c r="F1634" s="82">
        <v>10</v>
      </c>
      <c r="G1634" s="64"/>
      <c r="H1634" s="64"/>
      <c r="I1634" s="662"/>
    </row>
    <row r="1635" spans="1:9" ht="15.75" x14ac:dyDescent="0.25">
      <c r="A1635" s="973">
        <v>378</v>
      </c>
      <c r="B1635" s="181" t="s">
        <v>3367</v>
      </c>
      <c r="C1635" s="181" t="s">
        <v>4864</v>
      </c>
      <c r="D1635" s="116" t="s">
        <v>59</v>
      </c>
      <c r="E1635" s="116" t="s">
        <v>51</v>
      </c>
      <c r="F1635" s="82">
        <v>17</v>
      </c>
      <c r="G1635" s="64"/>
      <c r="H1635" s="64"/>
      <c r="I1635" s="662"/>
    </row>
    <row r="1636" spans="1:9" ht="15.75" x14ac:dyDescent="0.25">
      <c r="A1636" s="973">
        <v>379</v>
      </c>
      <c r="B1636" s="181" t="s">
        <v>3368</v>
      </c>
      <c r="C1636" s="181" t="s">
        <v>4864</v>
      </c>
      <c r="D1636" s="116" t="s">
        <v>59</v>
      </c>
      <c r="E1636" s="116" t="s">
        <v>51</v>
      </c>
      <c r="F1636" s="82">
        <v>8</v>
      </c>
      <c r="G1636" s="64"/>
      <c r="H1636" s="64"/>
      <c r="I1636" s="662"/>
    </row>
    <row r="1637" spans="1:9" ht="15.75" x14ac:dyDescent="0.25">
      <c r="A1637" s="973">
        <v>380</v>
      </c>
      <c r="B1637" s="181" t="s">
        <v>3369</v>
      </c>
      <c r="C1637" s="181" t="s">
        <v>4863</v>
      </c>
      <c r="D1637" s="116" t="s">
        <v>59</v>
      </c>
      <c r="E1637" s="116" t="s">
        <v>51</v>
      </c>
      <c r="F1637" s="82">
        <v>5.2</v>
      </c>
      <c r="G1637" s="64"/>
      <c r="H1637" s="64"/>
      <c r="I1637" s="662"/>
    </row>
    <row r="1638" spans="1:9" ht="15.75" x14ac:dyDescent="0.25">
      <c r="A1638" s="973">
        <v>381</v>
      </c>
      <c r="B1638" s="181" t="s">
        <v>3370</v>
      </c>
      <c r="C1638" s="181" t="s">
        <v>4863</v>
      </c>
      <c r="D1638" s="116" t="s">
        <v>59</v>
      </c>
      <c r="E1638" s="116" t="s">
        <v>51</v>
      </c>
      <c r="F1638" s="82">
        <v>6.3</v>
      </c>
      <c r="G1638" s="64"/>
      <c r="H1638" s="64"/>
      <c r="I1638" s="662"/>
    </row>
    <row r="1639" spans="1:9" ht="15.75" x14ac:dyDescent="0.25">
      <c r="A1639" s="973">
        <v>382</v>
      </c>
      <c r="B1639" s="181" t="s">
        <v>3371</v>
      </c>
      <c r="C1639" s="181" t="s">
        <v>4863</v>
      </c>
      <c r="D1639" s="116" t="s">
        <v>59</v>
      </c>
      <c r="E1639" s="116" t="s">
        <v>51</v>
      </c>
      <c r="F1639" s="82">
        <v>4.0999999999999996</v>
      </c>
      <c r="G1639" s="64"/>
      <c r="H1639" s="64"/>
      <c r="I1639" s="662"/>
    </row>
    <row r="1640" spans="1:9" ht="15.75" x14ac:dyDescent="0.25">
      <c r="A1640" s="973">
        <v>383</v>
      </c>
      <c r="B1640" s="181" t="s">
        <v>3364</v>
      </c>
      <c r="C1640" s="181" t="s">
        <v>4863</v>
      </c>
      <c r="D1640" s="116" t="s">
        <v>59</v>
      </c>
      <c r="E1640" s="116" t="s">
        <v>51</v>
      </c>
      <c r="F1640" s="82">
        <v>11</v>
      </c>
      <c r="G1640" s="64"/>
      <c r="H1640" s="64"/>
      <c r="I1640" s="662"/>
    </row>
    <row r="1641" spans="1:9" ht="15.75" x14ac:dyDescent="0.25">
      <c r="A1641" s="973">
        <v>384</v>
      </c>
      <c r="B1641" s="181" t="s">
        <v>3372</v>
      </c>
      <c r="C1641" s="181" t="s">
        <v>4863</v>
      </c>
      <c r="D1641" s="116" t="s">
        <v>59</v>
      </c>
      <c r="E1641" s="116" t="s">
        <v>51</v>
      </c>
      <c r="F1641" s="82">
        <v>4.9000000000000004</v>
      </c>
      <c r="G1641" s="64"/>
      <c r="H1641" s="64"/>
      <c r="I1641" s="662"/>
    </row>
    <row r="1642" spans="1:9" ht="15.75" x14ac:dyDescent="0.25">
      <c r="A1642" s="973">
        <v>385</v>
      </c>
      <c r="B1642" s="181" t="s">
        <v>3373</v>
      </c>
      <c r="C1642" s="181" t="s">
        <v>4863</v>
      </c>
      <c r="D1642" s="116" t="s">
        <v>59</v>
      </c>
      <c r="E1642" s="116" t="s">
        <v>51</v>
      </c>
      <c r="F1642" s="82">
        <v>5.9</v>
      </c>
      <c r="G1642" s="64"/>
      <c r="H1642" s="64"/>
      <c r="I1642" s="662"/>
    </row>
    <row r="1643" spans="1:9" ht="15.75" x14ac:dyDescent="0.25">
      <c r="A1643" s="973">
        <v>386</v>
      </c>
      <c r="B1643" s="181" t="s">
        <v>3374</v>
      </c>
      <c r="C1643" s="181" t="s">
        <v>4863</v>
      </c>
      <c r="D1643" s="116" t="s">
        <v>59</v>
      </c>
      <c r="E1643" s="116" t="s">
        <v>51</v>
      </c>
      <c r="F1643" s="82">
        <v>6.9</v>
      </c>
      <c r="G1643" s="64"/>
      <c r="H1643" s="64"/>
      <c r="I1643" s="662"/>
    </row>
    <row r="1644" spans="1:9" ht="15.75" x14ac:dyDescent="0.25">
      <c r="A1644" s="973">
        <v>387</v>
      </c>
      <c r="B1644" s="181" t="s">
        <v>3375</v>
      </c>
      <c r="C1644" s="181" t="s">
        <v>4863</v>
      </c>
      <c r="D1644" s="116" t="s">
        <v>59</v>
      </c>
      <c r="E1644" s="116" t="s">
        <v>51</v>
      </c>
      <c r="F1644" s="82">
        <v>0.7</v>
      </c>
      <c r="G1644" s="64"/>
      <c r="H1644" s="64"/>
      <c r="I1644" s="662"/>
    </row>
    <row r="1645" spans="1:9" ht="15.75" x14ac:dyDescent="0.25">
      <c r="A1645" s="973">
        <v>388</v>
      </c>
      <c r="B1645" s="181" t="s">
        <v>3376</v>
      </c>
      <c r="C1645" s="181" t="s">
        <v>4863</v>
      </c>
      <c r="D1645" s="116" t="s">
        <v>59</v>
      </c>
      <c r="E1645" s="116" t="s">
        <v>51</v>
      </c>
      <c r="F1645" s="82">
        <v>5.3</v>
      </c>
      <c r="G1645" s="64"/>
      <c r="H1645" s="64"/>
      <c r="I1645" s="662"/>
    </row>
    <row r="1646" spans="1:9" ht="15.75" x14ac:dyDescent="0.25">
      <c r="A1646" s="973">
        <v>389</v>
      </c>
      <c r="B1646" s="181" t="s">
        <v>3377</v>
      </c>
      <c r="C1646" s="181" t="s">
        <v>4863</v>
      </c>
      <c r="D1646" s="116" t="s">
        <v>59</v>
      </c>
      <c r="E1646" s="116" t="s">
        <v>51</v>
      </c>
      <c r="F1646" s="82">
        <v>4.3</v>
      </c>
      <c r="G1646" s="64"/>
      <c r="H1646" s="64"/>
      <c r="I1646" s="662"/>
    </row>
    <row r="1647" spans="1:9" ht="15.75" x14ac:dyDescent="0.25">
      <c r="A1647" s="17" t="s">
        <v>790</v>
      </c>
      <c r="B1647" s="18" t="s">
        <v>7010</v>
      </c>
      <c r="C1647" s="18"/>
      <c r="D1647" s="17"/>
      <c r="E1647" s="17"/>
      <c r="F1647" s="89"/>
      <c r="G1647" s="64"/>
      <c r="H1647" s="64"/>
      <c r="I1647" s="662"/>
    </row>
    <row r="1648" spans="1:9" ht="15.75" x14ac:dyDescent="0.25">
      <c r="A1648" s="116">
        <v>390</v>
      </c>
      <c r="B1648" s="181" t="s">
        <v>3378</v>
      </c>
      <c r="C1648" s="181" t="s">
        <v>940</v>
      </c>
      <c r="D1648" s="116" t="s">
        <v>59</v>
      </c>
      <c r="E1648" s="116" t="s">
        <v>51</v>
      </c>
      <c r="F1648" s="82">
        <v>14.7</v>
      </c>
      <c r="G1648" s="64"/>
      <c r="H1648" s="64"/>
      <c r="I1648" s="662"/>
    </row>
    <row r="1649" spans="1:9" ht="15.75" x14ac:dyDescent="0.25">
      <c r="A1649" s="116">
        <v>391</v>
      </c>
      <c r="B1649" s="181" t="s">
        <v>3379</v>
      </c>
      <c r="C1649" s="181" t="s">
        <v>940</v>
      </c>
      <c r="D1649" s="116" t="s">
        <v>59</v>
      </c>
      <c r="E1649" s="116" t="s">
        <v>51</v>
      </c>
      <c r="F1649" s="82">
        <v>5.4</v>
      </c>
      <c r="G1649" s="64"/>
      <c r="H1649" s="64"/>
      <c r="I1649" s="662"/>
    </row>
    <row r="1650" spans="1:9" ht="15.75" x14ac:dyDescent="0.25">
      <c r="A1650" s="973">
        <v>392</v>
      </c>
      <c r="B1650" s="181" t="s">
        <v>3380</v>
      </c>
      <c r="C1650" s="181" t="s">
        <v>940</v>
      </c>
      <c r="D1650" s="116" t="s">
        <v>59</v>
      </c>
      <c r="E1650" s="116" t="s">
        <v>51</v>
      </c>
      <c r="F1650" s="82">
        <v>12.2</v>
      </c>
      <c r="G1650" s="64"/>
      <c r="H1650" s="64"/>
      <c r="I1650" s="662"/>
    </row>
    <row r="1651" spans="1:9" ht="15.75" x14ac:dyDescent="0.25">
      <c r="A1651" s="973">
        <v>393</v>
      </c>
      <c r="B1651" s="181" t="s">
        <v>3381</v>
      </c>
      <c r="C1651" s="181" t="s">
        <v>940</v>
      </c>
      <c r="D1651" s="116" t="s">
        <v>59</v>
      </c>
      <c r="E1651" s="116" t="s">
        <v>51</v>
      </c>
      <c r="F1651" s="82">
        <v>24.4</v>
      </c>
      <c r="G1651" s="64"/>
      <c r="H1651" s="64"/>
      <c r="I1651" s="662"/>
    </row>
    <row r="1652" spans="1:9" ht="15.75" x14ac:dyDescent="0.25">
      <c r="A1652" s="973">
        <v>394</v>
      </c>
      <c r="B1652" s="181" t="s">
        <v>3382</v>
      </c>
      <c r="C1652" s="181" t="s">
        <v>940</v>
      </c>
      <c r="D1652" s="116" t="s">
        <v>59</v>
      </c>
      <c r="E1652" s="116" t="s">
        <v>51</v>
      </c>
      <c r="F1652" s="82">
        <v>3.9</v>
      </c>
      <c r="G1652" s="64"/>
      <c r="H1652" s="64"/>
      <c r="I1652" s="662"/>
    </row>
    <row r="1653" spans="1:9" ht="15.75" x14ac:dyDescent="0.25">
      <c r="A1653" s="973">
        <v>395</v>
      </c>
      <c r="B1653" s="181" t="s">
        <v>3383</v>
      </c>
      <c r="C1653" s="181" t="s">
        <v>940</v>
      </c>
      <c r="D1653" s="116" t="s">
        <v>59</v>
      </c>
      <c r="E1653" s="116" t="s">
        <v>51</v>
      </c>
      <c r="F1653" s="82">
        <v>5.0999999999999996</v>
      </c>
      <c r="G1653" s="64"/>
      <c r="H1653" s="64"/>
      <c r="I1653" s="662"/>
    </row>
    <row r="1654" spans="1:9" ht="15.75" x14ac:dyDescent="0.25">
      <c r="A1654" s="973">
        <v>396</v>
      </c>
      <c r="B1654" s="181" t="s">
        <v>3384</v>
      </c>
      <c r="C1654" s="181" t="s">
        <v>940</v>
      </c>
      <c r="D1654" s="116" t="s">
        <v>59</v>
      </c>
      <c r="E1654" s="116" t="s">
        <v>51</v>
      </c>
      <c r="F1654" s="82">
        <v>14.3</v>
      </c>
      <c r="G1654" s="64"/>
      <c r="H1654" s="64"/>
      <c r="I1654" s="662"/>
    </row>
    <row r="1655" spans="1:9" ht="15.75" x14ac:dyDescent="0.25">
      <c r="A1655" s="973">
        <v>397</v>
      </c>
      <c r="B1655" s="181" t="s">
        <v>3385</v>
      </c>
      <c r="C1655" s="181" t="s">
        <v>940</v>
      </c>
      <c r="D1655" s="116" t="s">
        <v>59</v>
      </c>
      <c r="E1655" s="116" t="s">
        <v>51</v>
      </c>
      <c r="F1655" s="82">
        <v>15.8</v>
      </c>
      <c r="G1655" s="64"/>
      <c r="H1655" s="64"/>
      <c r="I1655" s="662"/>
    </row>
    <row r="1656" spans="1:9" ht="15.75" x14ac:dyDescent="0.25">
      <c r="A1656" s="973">
        <v>398</v>
      </c>
      <c r="B1656" s="181" t="s">
        <v>339</v>
      </c>
      <c r="C1656" s="181" t="s">
        <v>940</v>
      </c>
      <c r="D1656" s="116" t="s">
        <v>59</v>
      </c>
      <c r="E1656" s="116" t="s">
        <v>51</v>
      </c>
      <c r="F1656" s="82">
        <v>41.2</v>
      </c>
      <c r="G1656" s="64"/>
      <c r="H1656" s="64"/>
      <c r="I1656" s="662"/>
    </row>
    <row r="1657" spans="1:9" ht="15.75" x14ac:dyDescent="0.25">
      <c r="A1657" s="973">
        <v>399</v>
      </c>
      <c r="B1657" s="181" t="s">
        <v>3386</v>
      </c>
      <c r="C1657" s="181" t="s">
        <v>940</v>
      </c>
      <c r="D1657" s="116" t="s">
        <v>59</v>
      </c>
      <c r="E1657" s="116" t="s">
        <v>51</v>
      </c>
      <c r="F1657" s="82">
        <v>38.700000000000003</v>
      </c>
      <c r="G1657" s="64"/>
      <c r="H1657" s="64"/>
      <c r="I1657" s="662"/>
    </row>
    <row r="1658" spans="1:9" ht="15.75" x14ac:dyDescent="0.25">
      <c r="A1658" s="973">
        <v>400</v>
      </c>
      <c r="B1658" s="181" t="s">
        <v>3387</v>
      </c>
      <c r="C1658" s="181" t="s">
        <v>940</v>
      </c>
      <c r="D1658" s="116" t="s">
        <v>59</v>
      </c>
      <c r="E1658" s="116" t="s">
        <v>51</v>
      </c>
      <c r="F1658" s="82">
        <v>2.5</v>
      </c>
      <c r="G1658" s="64"/>
      <c r="H1658" s="64"/>
      <c r="I1658" s="662"/>
    </row>
    <row r="1659" spans="1:9" ht="15.75" x14ac:dyDescent="0.25">
      <c r="A1659" s="973">
        <v>401</v>
      </c>
      <c r="B1659" s="181" t="s">
        <v>3388</v>
      </c>
      <c r="C1659" s="181" t="s">
        <v>940</v>
      </c>
      <c r="D1659" s="116" t="s">
        <v>59</v>
      </c>
      <c r="E1659" s="116" t="s">
        <v>51</v>
      </c>
      <c r="F1659" s="82">
        <v>5</v>
      </c>
      <c r="G1659" s="64"/>
      <c r="H1659" s="64"/>
      <c r="I1659" s="662"/>
    </row>
    <row r="1660" spans="1:9" ht="15.75" x14ac:dyDescent="0.25">
      <c r="A1660" s="973">
        <v>402</v>
      </c>
      <c r="B1660" s="181" t="s">
        <v>3389</v>
      </c>
      <c r="C1660" s="181" t="s">
        <v>948</v>
      </c>
      <c r="D1660" s="116" t="s">
        <v>59</v>
      </c>
      <c r="E1660" s="116" t="s">
        <v>51</v>
      </c>
      <c r="F1660" s="82">
        <v>2</v>
      </c>
      <c r="G1660" s="64"/>
      <c r="H1660" s="64"/>
      <c r="I1660" s="662"/>
    </row>
    <row r="1661" spans="1:9" ht="15.75" x14ac:dyDescent="0.25">
      <c r="A1661" s="973">
        <v>403</v>
      </c>
      <c r="B1661" s="181" t="s">
        <v>3390</v>
      </c>
      <c r="C1661" s="181" t="s">
        <v>948</v>
      </c>
      <c r="D1661" s="116" t="s">
        <v>59</v>
      </c>
      <c r="E1661" s="116" t="s">
        <v>51</v>
      </c>
      <c r="F1661" s="82">
        <v>12</v>
      </c>
      <c r="G1661" s="64"/>
      <c r="H1661" s="64"/>
      <c r="I1661" s="662"/>
    </row>
    <row r="1662" spans="1:9" ht="15.75" x14ac:dyDescent="0.25">
      <c r="A1662" s="973">
        <v>404</v>
      </c>
      <c r="B1662" s="181" t="s">
        <v>3391</v>
      </c>
      <c r="C1662" s="181" t="s">
        <v>948</v>
      </c>
      <c r="D1662" s="116" t="s">
        <v>59</v>
      </c>
      <c r="E1662" s="116" t="s">
        <v>51</v>
      </c>
      <c r="F1662" s="82">
        <v>11</v>
      </c>
      <c r="G1662" s="64"/>
      <c r="H1662" s="64"/>
      <c r="I1662" s="662"/>
    </row>
    <row r="1663" spans="1:9" ht="15.75" x14ac:dyDescent="0.25">
      <c r="A1663" s="973">
        <v>405</v>
      </c>
      <c r="B1663" s="181" t="s">
        <v>3392</v>
      </c>
      <c r="C1663" s="181" t="s">
        <v>948</v>
      </c>
      <c r="D1663" s="116" t="s">
        <v>59</v>
      </c>
      <c r="E1663" s="116" t="s">
        <v>51</v>
      </c>
      <c r="F1663" s="82">
        <v>23</v>
      </c>
      <c r="G1663" s="64"/>
      <c r="H1663" s="64"/>
      <c r="I1663" s="662"/>
    </row>
    <row r="1664" spans="1:9" ht="15.75" x14ac:dyDescent="0.25">
      <c r="A1664" s="973">
        <v>406</v>
      </c>
      <c r="B1664" s="181" t="s">
        <v>3393</v>
      </c>
      <c r="C1664" s="181" t="s">
        <v>948</v>
      </c>
      <c r="D1664" s="116" t="s">
        <v>59</v>
      </c>
      <c r="E1664" s="116" t="s">
        <v>51</v>
      </c>
      <c r="F1664" s="82">
        <v>6</v>
      </c>
      <c r="G1664" s="64"/>
      <c r="H1664" s="64"/>
      <c r="I1664" s="662"/>
    </row>
    <row r="1665" spans="1:9" ht="15.75" x14ac:dyDescent="0.25">
      <c r="A1665" s="973">
        <v>407</v>
      </c>
      <c r="B1665" s="181" t="s">
        <v>3394</v>
      </c>
      <c r="C1665" s="181" t="s">
        <v>932</v>
      </c>
      <c r="D1665" s="116" t="s">
        <v>59</v>
      </c>
      <c r="E1665" s="116" t="s">
        <v>51</v>
      </c>
      <c r="F1665" s="82">
        <v>6.2</v>
      </c>
      <c r="G1665" s="64"/>
      <c r="H1665" s="64"/>
      <c r="I1665" s="662"/>
    </row>
    <row r="1666" spans="1:9" ht="15.75" x14ac:dyDescent="0.25">
      <c r="A1666" s="973">
        <v>408</v>
      </c>
      <c r="B1666" s="181" t="s">
        <v>3395</v>
      </c>
      <c r="C1666" s="181" t="s">
        <v>932</v>
      </c>
      <c r="D1666" s="116" t="s">
        <v>59</v>
      </c>
      <c r="E1666" s="116" t="s">
        <v>51</v>
      </c>
      <c r="F1666" s="82">
        <v>10.3</v>
      </c>
      <c r="G1666" s="64"/>
      <c r="H1666" s="64"/>
      <c r="I1666" s="662"/>
    </row>
    <row r="1667" spans="1:9" ht="15.75" x14ac:dyDescent="0.25">
      <c r="A1667" s="973">
        <v>409</v>
      </c>
      <c r="B1667" s="181" t="s">
        <v>3396</v>
      </c>
      <c r="C1667" s="181" t="s">
        <v>932</v>
      </c>
      <c r="D1667" s="116" t="s">
        <v>59</v>
      </c>
      <c r="E1667" s="116" t="s">
        <v>51</v>
      </c>
      <c r="F1667" s="82">
        <v>5.5</v>
      </c>
      <c r="G1667" s="64"/>
      <c r="H1667" s="64"/>
      <c r="I1667" s="662"/>
    </row>
    <row r="1668" spans="1:9" ht="15.75" x14ac:dyDescent="0.25">
      <c r="A1668" s="973">
        <v>410</v>
      </c>
      <c r="B1668" s="181" t="s">
        <v>3397</v>
      </c>
      <c r="C1668" s="181" t="s">
        <v>932</v>
      </c>
      <c r="D1668" s="116" t="s">
        <v>59</v>
      </c>
      <c r="E1668" s="116" t="s">
        <v>51</v>
      </c>
      <c r="F1668" s="82">
        <v>3.6</v>
      </c>
      <c r="G1668" s="64"/>
      <c r="H1668" s="64"/>
      <c r="I1668" s="662"/>
    </row>
    <row r="1669" spans="1:9" ht="15.75" x14ac:dyDescent="0.25">
      <c r="A1669" s="973">
        <v>411</v>
      </c>
      <c r="B1669" s="181" t="s">
        <v>3398</v>
      </c>
      <c r="C1669" s="181" t="s">
        <v>932</v>
      </c>
      <c r="D1669" s="116" t="s">
        <v>59</v>
      </c>
      <c r="E1669" s="116" t="s">
        <v>51</v>
      </c>
      <c r="F1669" s="82">
        <v>7.6</v>
      </c>
      <c r="G1669" s="64"/>
      <c r="H1669" s="64"/>
      <c r="I1669" s="662"/>
    </row>
    <row r="1670" spans="1:9" ht="15.75" x14ac:dyDescent="0.25">
      <c r="A1670" s="973">
        <v>412</v>
      </c>
      <c r="B1670" s="181" t="s">
        <v>3399</v>
      </c>
      <c r="C1670" s="181" t="s">
        <v>932</v>
      </c>
      <c r="D1670" s="116" t="s">
        <v>59</v>
      </c>
      <c r="E1670" s="116" t="s">
        <v>51</v>
      </c>
      <c r="F1670" s="82">
        <v>6.2</v>
      </c>
      <c r="G1670" s="64"/>
      <c r="H1670" s="64"/>
      <c r="I1670" s="662"/>
    </row>
    <row r="1671" spans="1:9" ht="15.75" x14ac:dyDescent="0.25">
      <c r="A1671" s="973">
        <v>413</v>
      </c>
      <c r="B1671" s="181" t="s">
        <v>3400</v>
      </c>
      <c r="C1671" s="181" t="s">
        <v>932</v>
      </c>
      <c r="D1671" s="116" t="s">
        <v>59</v>
      </c>
      <c r="E1671" s="116" t="s">
        <v>51</v>
      </c>
      <c r="F1671" s="82">
        <v>5.4</v>
      </c>
      <c r="G1671" s="64"/>
      <c r="H1671" s="64"/>
      <c r="I1671" s="662"/>
    </row>
    <row r="1672" spans="1:9" ht="15.75" x14ac:dyDescent="0.25">
      <c r="A1672" s="973">
        <v>414</v>
      </c>
      <c r="B1672" s="181" t="s">
        <v>3401</v>
      </c>
      <c r="C1672" s="181" t="s">
        <v>932</v>
      </c>
      <c r="D1672" s="116" t="s">
        <v>59</v>
      </c>
      <c r="E1672" s="116" t="s">
        <v>51</v>
      </c>
      <c r="F1672" s="82">
        <v>5.6</v>
      </c>
      <c r="G1672" s="64"/>
      <c r="H1672" s="64"/>
      <c r="I1672" s="662"/>
    </row>
    <row r="1673" spans="1:9" s="69" customFormat="1" ht="15.75" x14ac:dyDescent="0.25">
      <c r="A1673" s="973">
        <v>415</v>
      </c>
      <c r="B1673" s="181" t="s">
        <v>3335</v>
      </c>
      <c r="C1673" s="181" t="s">
        <v>932</v>
      </c>
      <c r="D1673" s="116" t="s">
        <v>59</v>
      </c>
      <c r="E1673" s="116" t="s">
        <v>51</v>
      </c>
      <c r="F1673" s="82">
        <v>6.5</v>
      </c>
      <c r="G1673" s="64"/>
      <c r="H1673" s="64"/>
      <c r="I1673" s="662"/>
    </row>
    <row r="1674" spans="1:9" ht="15.75" x14ac:dyDescent="0.25">
      <c r="A1674" s="973">
        <v>416</v>
      </c>
      <c r="B1674" s="181" t="s">
        <v>3402</v>
      </c>
      <c r="C1674" s="181" t="s">
        <v>932</v>
      </c>
      <c r="D1674" s="116" t="s">
        <v>59</v>
      </c>
      <c r="E1674" s="116" t="s">
        <v>51</v>
      </c>
      <c r="F1674" s="82">
        <v>7.5</v>
      </c>
      <c r="G1674" s="64"/>
      <c r="H1674" s="64"/>
      <c r="I1674" s="662"/>
    </row>
    <row r="1675" spans="1:9" ht="15.75" x14ac:dyDescent="0.25">
      <c r="A1675" s="17" t="s">
        <v>781</v>
      </c>
      <c r="B1675" s="18" t="s">
        <v>7011</v>
      </c>
      <c r="C1675" s="18"/>
      <c r="D1675" s="17"/>
      <c r="E1675" s="17"/>
      <c r="F1675" s="89"/>
      <c r="G1675" s="66"/>
      <c r="H1675" s="66"/>
      <c r="I1675" s="665"/>
    </row>
    <row r="1676" spans="1:9" ht="15.75" x14ac:dyDescent="0.25">
      <c r="A1676" s="116">
        <v>417</v>
      </c>
      <c r="B1676" s="181" t="s">
        <v>340</v>
      </c>
      <c r="C1676" s="181" t="s">
        <v>4865</v>
      </c>
      <c r="D1676" s="116" t="s">
        <v>59</v>
      </c>
      <c r="E1676" s="116" t="s">
        <v>7</v>
      </c>
      <c r="F1676" s="82">
        <v>39.5</v>
      </c>
      <c r="G1676" s="64"/>
      <c r="H1676" s="64"/>
      <c r="I1676" s="662"/>
    </row>
    <row r="1677" spans="1:9" ht="15.75" x14ac:dyDescent="0.25">
      <c r="A1677" s="116">
        <v>418</v>
      </c>
      <c r="B1677" s="181" t="s">
        <v>3403</v>
      </c>
      <c r="C1677" s="181" t="s">
        <v>4865</v>
      </c>
      <c r="D1677" s="116" t="s">
        <v>59</v>
      </c>
      <c r="E1677" s="116" t="s">
        <v>51</v>
      </c>
      <c r="F1677" s="82">
        <v>15</v>
      </c>
      <c r="G1677" s="64"/>
      <c r="H1677" s="64"/>
      <c r="I1677" s="662"/>
    </row>
    <row r="1678" spans="1:9" ht="15.75" x14ac:dyDescent="0.25">
      <c r="A1678" s="973">
        <v>419</v>
      </c>
      <c r="B1678" s="181" t="s">
        <v>3404</v>
      </c>
      <c r="C1678" s="181" t="s">
        <v>4865</v>
      </c>
      <c r="D1678" s="116" t="s">
        <v>59</v>
      </c>
      <c r="E1678" s="116" t="s">
        <v>51</v>
      </c>
      <c r="F1678" s="82">
        <v>10</v>
      </c>
      <c r="G1678" s="64"/>
      <c r="H1678" s="64"/>
      <c r="I1678" s="662"/>
    </row>
    <row r="1679" spans="1:9" s="264" customFormat="1" ht="15.75" x14ac:dyDescent="0.25">
      <c r="A1679" s="973">
        <v>420</v>
      </c>
      <c r="B1679" s="181" t="s">
        <v>3405</v>
      </c>
      <c r="C1679" s="181" t="s">
        <v>4865</v>
      </c>
      <c r="D1679" s="116" t="s">
        <v>59</v>
      </c>
      <c r="E1679" s="116" t="s">
        <v>51</v>
      </c>
      <c r="F1679" s="82">
        <v>6.5</v>
      </c>
      <c r="G1679" s="64"/>
      <c r="H1679" s="64"/>
      <c r="I1679" s="662"/>
    </row>
    <row r="1680" spans="1:9" ht="15.75" x14ac:dyDescent="0.25">
      <c r="A1680" s="973">
        <v>421</v>
      </c>
      <c r="B1680" s="181" t="s">
        <v>3406</v>
      </c>
      <c r="C1680" s="181" t="s">
        <v>4869</v>
      </c>
      <c r="D1680" s="116" t="s">
        <v>59</v>
      </c>
      <c r="E1680" s="116" t="s">
        <v>51</v>
      </c>
      <c r="F1680" s="82">
        <v>8</v>
      </c>
      <c r="G1680" s="64"/>
      <c r="H1680" s="64"/>
      <c r="I1680" s="662"/>
    </row>
    <row r="1681" spans="1:9" ht="15.75" x14ac:dyDescent="0.25">
      <c r="A1681" s="973">
        <v>422</v>
      </c>
      <c r="B1681" s="658" t="s">
        <v>50</v>
      </c>
      <c r="C1681" s="658" t="s">
        <v>4868</v>
      </c>
      <c r="D1681" s="657" t="s">
        <v>59</v>
      </c>
      <c r="E1681" s="657" t="s">
        <v>51</v>
      </c>
      <c r="F1681" s="87">
        <v>42.6</v>
      </c>
      <c r="G1681" s="135"/>
      <c r="H1681" s="135"/>
      <c r="I1681" s="663"/>
    </row>
    <row r="1682" spans="1:9" ht="15.75" x14ac:dyDescent="0.25">
      <c r="A1682" s="973">
        <v>423</v>
      </c>
      <c r="B1682" s="181" t="s">
        <v>1030</v>
      </c>
      <c r="C1682" s="181" t="s">
        <v>4868</v>
      </c>
      <c r="D1682" s="116" t="s">
        <v>59</v>
      </c>
      <c r="E1682" s="116" t="s">
        <v>51</v>
      </c>
      <c r="F1682" s="82">
        <v>1.8</v>
      </c>
      <c r="G1682" s="64"/>
      <c r="H1682" s="64"/>
      <c r="I1682" s="662"/>
    </row>
    <row r="1683" spans="1:9" ht="15.75" x14ac:dyDescent="0.25">
      <c r="A1683" s="973">
        <v>424</v>
      </c>
      <c r="B1683" s="181" t="s">
        <v>3407</v>
      </c>
      <c r="C1683" s="181" t="s">
        <v>4868</v>
      </c>
      <c r="D1683" s="116" t="s">
        <v>59</v>
      </c>
      <c r="E1683" s="116" t="s">
        <v>51</v>
      </c>
      <c r="F1683" s="82">
        <v>20</v>
      </c>
      <c r="G1683" s="64"/>
      <c r="H1683" s="64"/>
      <c r="I1683" s="662"/>
    </row>
    <row r="1684" spans="1:9" ht="15.75" x14ac:dyDescent="0.25">
      <c r="A1684" s="973">
        <v>425</v>
      </c>
      <c r="B1684" s="181" t="s">
        <v>3408</v>
      </c>
      <c r="C1684" s="181" t="s">
        <v>4868</v>
      </c>
      <c r="D1684" s="116" t="s">
        <v>59</v>
      </c>
      <c r="E1684" s="116" t="s">
        <v>51</v>
      </c>
      <c r="F1684" s="82">
        <v>15.4</v>
      </c>
      <c r="G1684" s="64"/>
      <c r="H1684" s="64"/>
      <c r="I1684" s="662"/>
    </row>
    <row r="1685" spans="1:9" ht="15.75" x14ac:dyDescent="0.25">
      <c r="A1685" s="973">
        <v>426</v>
      </c>
      <c r="B1685" s="181" t="s">
        <v>341</v>
      </c>
      <c r="C1685" s="181" t="s">
        <v>4868</v>
      </c>
      <c r="D1685" s="116" t="s">
        <v>59</v>
      </c>
      <c r="E1685" s="116" t="s">
        <v>7</v>
      </c>
      <c r="F1685" s="82">
        <v>16.399999999999999</v>
      </c>
      <c r="G1685" s="64"/>
      <c r="H1685" s="64"/>
      <c r="I1685" s="662"/>
    </row>
    <row r="1686" spans="1:9" ht="15.75" x14ac:dyDescent="0.25">
      <c r="A1686" s="973">
        <v>427</v>
      </c>
      <c r="B1686" s="181" t="s">
        <v>3409</v>
      </c>
      <c r="C1686" s="181" t="s">
        <v>4868</v>
      </c>
      <c r="D1686" s="116" t="s">
        <v>59</v>
      </c>
      <c r="E1686" s="116" t="s">
        <v>51</v>
      </c>
      <c r="F1686" s="82">
        <v>5</v>
      </c>
      <c r="G1686" s="64"/>
      <c r="H1686" s="64"/>
      <c r="I1686" s="662"/>
    </row>
    <row r="1687" spans="1:9" s="264" customFormat="1" ht="15.75" x14ac:dyDescent="0.25">
      <c r="A1687" s="973">
        <v>428</v>
      </c>
      <c r="B1687" s="181" t="s">
        <v>342</v>
      </c>
      <c r="C1687" s="181" t="s">
        <v>4868</v>
      </c>
      <c r="D1687" s="116" t="s">
        <v>59</v>
      </c>
      <c r="E1687" s="116" t="s">
        <v>51</v>
      </c>
      <c r="F1687" s="82">
        <v>9.8000000000000007</v>
      </c>
      <c r="G1687" s="64"/>
      <c r="H1687" s="64"/>
      <c r="I1687" s="662"/>
    </row>
    <row r="1688" spans="1:9" ht="15.75" x14ac:dyDescent="0.25">
      <c r="A1688" s="973">
        <v>429</v>
      </c>
      <c r="B1688" s="181" t="s">
        <v>3410</v>
      </c>
      <c r="C1688" s="181" t="s">
        <v>4868</v>
      </c>
      <c r="D1688" s="116" t="s">
        <v>59</v>
      </c>
      <c r="E1688" s="116" t="s">
        <v>51</v>
      </c>
      <c r="F1688" s="82">
        <v>10.4</v>
      </c>
      <c r="G1688" s="64"/>
      <c r="H1688" s="64"/>
      <c r="I1688" s="662"/>
    </row>
    <row r="1689" spans="1:9" ht="15.75" x14ac:dyDescent="0.25">
      <c r="A1689" s="973">
        <v>430</v>
      </c>
      <c r="B1689" s="658" t="s">
        <v>3411</v>
      </c>
      <c r="C1689" s="658" t="s">
        <v>5410</v>
      </c>
      <c r="D1689" s="657" t="s">
        <v>59</v>
      </c>
      <c r="E1689" s="657" t="s">
        <v>7</v>
      </c>
      <c r="F1689" s="87">
        <v>98.1</v>
      </c>
      <c r="G1689" s="135"/>
      <c r="H1689" s="135"/>
      <c r="I1689" s="663"/>
    </row>
    <row r="1690" spans="1:9" ht="15.75" x14ac:dyDescent="0.25">
      <c r="A1690" s="973">
        <v>431</v>
      </c>
      <c r="B1690" s="181" t="s">
        <v>3412</v>
      </c>
      <c r="C1690" s="181" t="s">
        <v>4865</v>
      </c>
      <c r="D1690" s="116" t="s">
        <v>59</v>
      </c>
      <c r="E1690" s="116" t="s">
        <v>7</v>
      </c>
      <c r="F1690" s="82">
        <v>64</v>
      </c>
      <c r="G1690" s="64"/>
      <c r="H1690" s="64"/>
      <c r="I1690" s="662"/>
    </row>
    <row r="1691" spans="1:9" ht="15.75" x14ac:dyDescent="0.25">
      <c r="A1691" s="973">
        <v>432</v>
      </c>
      <c r="B1691" s="181" t="s">
        <v>343</v>
      </c>
      <c r="C1691" s="181" t="s">
        <v>4869</v>
      </c>
      <c r="D1691" s="116" t="s">
        <v>59</v>
      </c>
      <c r="E1691" s="116" t="s">
        <v>7</v>
      </c>
      <c r="F1691" s="82">
        <v>20.399999999999999</v>
      </c>
      <c r="G1691" s="64"/>
      <c r="H1691" s="64"/>
      <c r="I1691" s="662"/>
    </row>
    <row r="1692" spans="1:9" ht="15.75" x14ac:dyDescent="0.25">
      <c r="A1692" s="973">
        <v>433</v>
      </c>
      <c r="B1692" s="181" t="s">
        <v>3413</v>
      </c>
      <c r="C1692" s="181" t="s">
        <v>4869</v>
      </c>
      <c r="D1692" s="116" t="s">
        <v>59</v>
      </c>
      <c r="E1692" s="116" t="s">
        <v>51</v>
      </c>
      <c r="F1692" s="82">
        <v>11.2</v>
      </c>
      <c r="G1692" s="64"/>
      <c r="H1692" s="64"/>
      <c r="I1692" s="662"/>
    </row>
    <row r="1693" spans="1:9" ht="15.75" x14ac:dyDescent="0.25">
      <c r="A1693" s="973">
        <v>434</v>
      </c>
      <c r="B1693" s="181" t="s">
        <v>3414</v>
      </c>
      <c r="C1693" s="181" t="s">
        <v>4869</v>
      </c>
      <c r="D1693" s="116" t="s">
        <v>59</v>
      </c>
      <c r="E1693" s="116" t="s">
        <v>51</v>
      </c>
      <c r="F1693" s="82">
        <v>4.7</v>
      </c>
      <c r="G1693" s="64"/>
      <c r="H1693" s="64"/>
      <c r="I1693" s="662"/>
    </row>
    <row r="1694" spans="1:9" ht="15.75" x14ac:dyDescent="0.25">
      <c r="A1694" s="973">
        <v>435</v>
      </c>
      <c r="B1694" s="181" t="s">
        <v>3415</v>
      </c>
      <c r="C1694" s="181" t="s">
        <v>4869</v>
      </c>
      <c r="D1694" s="116" t="s">
        <v>59</v>
      </c>
      <c r="E1694" s="116" t="s">
        <v>51</v>
      </c>
      <c r="F1694" s="82">
        <v>4.5</v>
      </c>
      <c r="G1694" s="64"/>
      <c r="H1694" s="64"/>
      <c r="I1694" s="662"/>
    </row>
    <row r="1695" spans="1:9" ht="15.75" x14ac:dyDescent="0.25">
      <c r="A1695" s="973">
        <v>436</v>
      </c>
      <c r="B1695" s="181" t="s">
        <v>48</v>
      </c>
      <c r="C1695" s="181" t="s">
        <v>4869</v>
      </c>
      <c r="D1695" s="116" t="s">
        <v>59</v>
      </c>
      <c r="E1695" s="116" t="s">
        <v>7</v>
      </c>
      <c r="F1695" s="82">
        <v>10.6</v>
      </c>
      <c r="G1695" s="64"/>
      <c r="H1695" s="64"/>
      <c r="I1695" s="662"/>
    </row>
    <row r="1696" spans="1:9" ht="15.75" x14ac:dyDescent="0.25">
      <c r="A1696" s="973">
        <v>437</v>
      </c>
      <c r="B1696" s="181" t="s">
        <v>3416</v>
      </c>
      <c r="C1696" s="181" t="s">
        <v>4869</v>
      </c>
      <c r="D1696" s="116" t="s">
        <v>59</v>
      </c>
      <c r="E1696" s="116" t="s">
        <v>51</v>
      </c>
      <c r="F1696" s="82">
        <v>4</v>
      </c>
      <c r="G1696" s="64"/>
      <c r="H1696" s="64"/>
      <c r="I1696" s="662"/>
    </row>
    <row r="1697" spans="1:9" s="69" customFormat="1" ht="15.75" x14ac:dyDescent="0.25">
      <c r="A1697" s="973">
        <v>438</v>
      </c>
      <c r="B1697" s="181" t="s">
        <v>1066</v>
      </c>
      <c r="C1697" s="181" t="s">
        <v>4869</v>
      </c>
      <c r="D1697" s="116" t="s">
        <v>59</v>
      </c>
      <c r="E1697" s="116" t="s">
        <v>51</v>
      </c>
      <c r="F1697" s="82">
        <v>5.6</v>
      </c>
      <c r="G1697" s="64"/>
      <c r="H1697" s="64"/>
      <c r="I1697" s="662"/>
    </row>
    <row r="1698" spans="1:9" ht="15.75" x14ac:dyDescent="0.25">
      <c r="A1698" s="973">
        <v>439</v>
      </c>
      <c r="B1698" s="181" t="s">
        <v>3417</v>
      </c>
      <c r="C1698" s="181" t="s">
        <v>4869</v>
      </c>
      <c r="D1698" s="116" t="s">
        <v>59</v>
      </c>
      <c r="E1698" s="116" t="s">
        <v>51</v>
      </c>
      <c r="F1698" s="82">
        <v>1</v>
      </c>
      <c r="G1698" s="64"/>
      <c r="H1698" s="64"/>
      <c r="I1698" s="662"/>
    </row>
    <row r="1699" spans="1:9" ht="15.75" x14ac:dyDescent="0.25">
      <c r="A1699" s="17" t="s">
        <v>795</v>
      </c>
      <c r="B1699" s="18" t="s">
        <v>122</v>
      </c>
      <c r="C1699" s="18"/>
      <c r="D1699" s="17"/>
      <c r="E1699" s="17"/>
      <c r="F1699" s="89"/>
      <c r="G1699" s="66"/>
      <c r="H1699" s="66"/>
      <c r="I1699" s="665"/>
    </row>
    <row r="1700" spans="1:9" ht="15.75" x14ac:dyDescent="0.25">
      <c r="A1700" s="116">
        <v>440</v>
      </c>
      <c r="B1700" s="181" t="s">
        <v>3418</v>
      </c>
      <c r="C1700" s="181" t="s">
        <v>4984</v>
      </c>
      <c r="D1700" s="116" t="s">
        <v>59</v>
      </c>
      <c r="E1700" s="116" t="s">
        <v>7</v>
      </c>
      <c r="F1700" s="82">
        <v>42.8</v>
      </c>
      <c r="G1700" s="64"/>
      <c r="H1700" s="64"/>
      <c r="I1700" s="662"/>
    </row>
    <row r="1701" spans="1:9" ht="15.75" x14ac:dyDescent="0.25">
      <c r="A1701" s="116">
        <v>441</v>
      </c>
      <c r="B1701" s="181" t="s">
        <v>3419</v>
      </c>
      <c r="C1701" s="181" t="s">
        <v>4984</v>
      </c>
      <c r="D1701" s="116" t="s">
        <v>59</v>
      </c>
      <c r="E1701" s="116" t="s">
        <v>51</v>
      </c>
      <c r="F1701" s="82">
        <v>18.2</v>
      </c>
      <c r="G1701" s="64"/>
      <c r="H1701" s="64"/>
      <c r="I1701" s="662"/>
    </row>
    <row r="1702" spans="1:9" ht="15.75" x14ac:dyDescent="0.25">
      <c r="A1702" s="973">
        <v>442</v>
      </c>
      <c r="B1702" s="181" t="s">
        <v>3420</v>
      </c>
      <c r="C1702" s="181" t="s">
        <v>4984</v>
      </c>
      <c r="D1702" s="116" t="s">
        <v>59</v>
      </c>
      <c r="E1702" s="116" t="s">
        <v>51</v>
      </c>
      <c r="F1702" s="82">
        <v>9.6999999999999993</v>
      </c>
      <c r="G1702" s="64"/>
      <c r="H1702" s="64"/>
      <c r="I1702" s="662"/>
    </row>
    <row r="1703" spans="1:9" ht="15.75" x14ac:dyDescent="0.25">
      <c r="A1703" s="973">
        <v>443</v>
      </c>
      <c r="B1703" s="181" t="s">
        <v>3421</v>
      </c>
      <c r="C1703" s="181" t="s">
        <v>4984</v>
      </c>
      <c r="D1703" s="116" t="s">
        <v>59</v>
      </c>
      <c r="E1703" s="116" t="s">
        <v>51</v>
      </c>
      <c r="F1703" s="82">
        <v>5.0999999999999996</v>
      </c>
      <c r="G1703" s="64"/>
      <c r="H1703" s="64"/>
      <c r="I1703" s="662"/>
    </row>
    <row r="1704" spans="1:9" ht="15.75" x14ac:dyDescent="0.25">
      <c r="A1704" s="973">
        <v>444</v>
      </c>
      <c r="B1704" s="181" t="s">
        <v>3422</v>
      </c>
      <c r="C1704" s="181" t="s">
        <v>4984</v>
      </c>
      <c r="D1704" s="116" t="s">
        <v>59</v>
      </c>
      <c r="E1704" s="116" t="s">
        <v>51</v>
      </c>
      <c r="F1704" s="82">
        <v>2.8</v>
      </c>
      <c r="G1704" s="64"/>
      <c r="H1704" s="64"/>
      <c r="I1704" s="662"/>
    </row>
    <row r="1705" spans="1:9" ht="15.75" x14ac:dyDescent="0.25">
      <c r="A1705" s="973">
        <v>445</v>
      </c>
      <c r="B1705" s="181" t="s">
        <v>3423</v>
      </c>
      <c r="C1705" s="181" t="s">
        <v>4984</v>
      </c>
      <c r="D1705" s="116" t="s">
        <v>59</v>
      </c>
      <c r="E1705" s="116" t="s">
        <v>51</v>
      </c>
      <c r="F1705" s="82">
        <v>7</v>
      </c>
      <c r="G1705" s="64"/>
      <c r="H1705" s="64"/>
      <c r="I1705" s="662"/>
    </row>
    <row r="1706" spans="1:9" ht="15.75" x14ac:dyDescent="0.25">
      <c r="A1706" s="973">
        <v>446</v>
      </c>
      <c r="B1706" s="181" t="s">
        <v>3424</v>
      </c>
      <c r="C1706" s="181" t="s">
        <v>5372</v>
      </c>
      <c r="D1706" s="116" t="s">
        <v>59</v>
      </c>
      <c r="E1706" s="116" t="s">
        <v>51</v>
      </c>
      <c r="F1706" s="82">
        <v>9</v>
      </c>
      <c r="G1706" s="64"/>
      <c r="H1706" s="64"/>
      <c r="I1706" s="662"/>
    </row>
    <row r="1707" spans="1:9" ht="15.75" x14ac:dyDescent="0.25">
      <c r="A1707" s="973">
        <v>447</v>
      </c>
      <c r="B1707" s="181" t="s">
        <v>3425</v>
      </c>
      <c r="C1707" s="181" t="s">
        <v>5372</v>
      </c>
      <c r="D1707" s="116" t="s">
        <v>59</v>
      </c>
      <c r="E1707" s="116" t="s">
        <v>51</v>
      </c>
      <c r="F1707" s="82">
        <v>10</v>
      </c>
      <c r="G1707" s="64"/>
      <c r="H1707" s="64"/>
      <c r="I1707" s="662"/>
    </row>
    <row r="1708" spans="1:9" ht="15.75" x14ac:dyDescent="0.25">
      <c r="A1708" s="973">
        <v>448</v>
      </c>
      <c r="B1708" s="181" t="s">
        <v>3426</v>
      </c>
      <c r="C1708" s="181" t="s">
        <v>5372</v>
      </c>
      <c r="D1708" s="116" t="s">
        <v>59</v>
      </c>
      <c r="E1708" s="116" t="s">
        <v>51</v>
      </c>
      <c r="F1708" s="82">
        <v>12</v>
      </c>
      <c r="G1708" s="64"/>
      <c r="H1708" s="64"/>
      <c r="I1708" s="662"/>
    </row>
    <row r="1709" spans="1:9" ht="15.75" x14ac:dyDescent="0.25">
      <c r="A1709" s="973">
        <v>449</v>
      </c>
      <c r="B1709" s="181" t="s">
        <v>3427</v>
      </c>
      <c r="C1709" s="181" t="s">
        <v>5372</v>
      </c>
      <c r="D1709" s="116" t="s">
        <v>59</v>
      </c>
      <c r="E1709" s="116" t="s">
        <v>51</v>
      </c>
      <c r="F1709" s="82">
        <v>5</v>
      </c>
      <c r="G1709" s="64"/>
      <c r="H1709" s="64"/>
      <c r="I1709" s="662"/>
    </row>
    <row r="1710" spans="1:9" ht="15.75" x14ac:dyDescent="0.25">
      <c r="A1710" s="973">
        <v>450</v>
      </c>
      <c r="B1710" s="181" t="s">
        <v>1030</v>
      </c>
      <c r="C1710" s="181" t="s">
        <v>5372</v>
      </c>
      <c r="D1710" s="116" t="s">
        <v>59</v>
      </c>
      <c r="E1710" s="116" t="s">
        <v>51</v>
      </c>
      <c r="F1710" s="82">
        <v>10</v>
      </c>
      <c r="G1710" s="64"/>
      <c r="H1710" s="64"/>
      <c r="I1710" s="662"/>
    </row>
    <row r="1711" spans="1:9" ht="15.75" x14ac:dyDescent="0.25">
      <c r="A1711" s="973">
        <v>451</v>
      </c>
      <c r="B1711" s="181" t="s">
        <v>3428</v>
      </c>
      <c r="C1711" s="181" t="s">
        <v>5372</v>
      </c>
      <c r="D1711" s="116" t="s">
        <v>59</v>
      </c>
      <c r="E1711" s="116" t="s">
        <v>51</v>
      </c>
      <c r="F1711" s="82">
        <v>7.8</v>
      </c>
      <c r="G1711" s="64"/>
      <c r="H1711" s="64"/>
      <c r="I1711" s="662"/>
    </row>
    <row r="1712" spans="1:9" ht="15.75" x14ac:dyDescent="0.25">
      <c r="A1712" s="973">
        <v>452</v>
      </c>
      <c r="B1712" s="181" t="s">
        <v>3429</v>
      </c>
      <c r="C1712" s="181" t="s">
        <v>5372</v>
      </c>
      <c r="D1712" s="116" t="s">
        <v>59</v>
      </c>
      <c r="E1712" s="116" t="s">
        <v>51</v>
      </c>
      <c r="F1712" s="82">
        <v>7</v>
      </c>
      <c r="G1712" s="64"/>
      <c r="H1712" s="64"/>
      <c r="I1712" s="662"/>
    </row>
    <row r="1713" spans="1:9" ht="15.75" x14ac:dyDescent="0.25">
      <c r="A1713" s="973">
        <v>453</v>
      </c>
      <c r="B1713" s="181" t="s">
        <v>1080</v>
      </c>
      <c r="C1713" s="181" t="s">
        <v>5411</v>
      </c>
      <c r="D1713" s="116" t="s">
        <v>59</v>
      </c>
      <c r="E1713" s="116" t="s">
        <v>51</v>
      </c>
      <c r="F1713" s="82">
        <v>12</v>
      </c>
      <c r="G1713" s="64"/>
      <c r="H1713" s="64"/>
      <c r="I1713" s="662"/>
    </row>
    <row r="1714" spans="1:9" ht="15.75" x14ac:dyDescent="0.25">
      <c r="A1714" s="973">
        <v>454</v>
      </c>
      <c r="B1714" s="181" t="s">
        <v>3430</v>
      </c>
      <c r="C1714" s="181" t="s">
        <v>5412</v>
      </c>
      <c r="D1714" s="116" t="s">
        <v>59</v>
      </c>
      <c r="E1714" s="116" t="s">
        <v>51</v>
      </c>
      <c r="F1714" s="82">
        <v>21.4</v>
      </c>
      <c r="G1714" s="64"/>
      <c r="H1714" s="64"/>
      <c r="I1714" s="662"/>
    </row>
    <row r="1715" spans="1:9" ht="15.75" x14ac:dyDescent="0.25">
      <c r="A1715" s="973">
        <v>455</v>
      </c>
      <c r="B1715" s="181" t="s">
        <v>344</v>
      </c>
      <c r="C1715" s="181" t="s">
        <v>5413</v>
      </c>
      <c r="D1715" s="116" t="s">
        <v>59</v>
      </c>
      <c r="E1715" s="116" t="s">
        <v>51</v>
      </c>
      <c r="F1715" s="82">
        <v>17</v>
      </c>
      <c r="G1715" s="64"/>
      <c r="H1715" s="64"/>
      <c r="I1715" s="662"/>
    </row>
    <row r="1716" spans="1:9" ht="15.75" x14ac:dyDescent="0.25">
      <c r="A1716" s="973">
        <v>456</v>
      </c>
      <c r="B1716" s="181" t="s">
        <v>3431</v>
      </c>
      <c r="C1716" s="181" t="s">
        <v>5413</v>
      </c>
      <c r="D1716" s="116" t="s">
        <v>59</v>
      </c>
      <c r="E1716" s="116" t="s">
        <v>51</v>
      </c>
      <c r="F1716" s="82">
        <v>9</v>
      </c>
      <c r="G1716" s="64"/>
      <c r="H1716" s="64"/>
      <c r="I1716" s="662"/>
    </row>
    <row r="1717" spans="1:9" ht="15.75" x14ac:dyDescent="0.25">
      <c r="A1717" s="973">
        <v>457</v>
      </c>
      <c r="B1717" s="181" t="s">
        <v>345</v>
      </c>
      <c r="C1717" s="181" t="s">
        <v>4871</v>
      </c>
      <c r="D1717" s="116" t="s">
        <v>59</v>
      </c>
      <c r="E1717" s="116" t="s">
        <v>7</v>
      </c>
      <c r="F1717" s="82">
        <v>38</v>
      </c>
      <c r="G1717" s="64"/>
      <c r="H1717" s="64"/>
      <c r="I1717" s="662"/>
    </row>
    <row r="1718" spans="1:9" ht="15.75" x14ac:dyDescent="0.25">
      <c r="A1718" s="973">
        <v>458</v>
      </c>
      <c r="B1718" s="181" t="s">
        <v>346</v>
      </c>
      <c r="C1718" s="181" t="s">
        <v>5414</v>
      </c>
      <c r="D1718" s="116" t="s">
        <v>59</v>
      </c>
      <c r="E1718" s="116" t="s">
        <v>7</v>
      </c>
      <c r="F1718" s="82">
        <v>20</v>
      </c>
      <c r="G1718" s="64"/>
      <c r="H1718" s="64"/>
      <c r="I1718" s="662"/>
    </row>
    <row r="1719" spans="1:9" ht="15.75" x14ac:dyDescent="0.25">
      <c r="A1719" s="973">
        <v>459</v>
      </c>
      <c r="B1719" s="181" t="s">
        <v>347</v>
      </c>
      <c r="C1719" s="181" t="s">
        <v>5414</v>
      </c>
      <c r="D1719" s="116" t="s">
        <v>59</v>
      </c>
      <c r="E1719" s="116" t="s">
        <v>7</v>
      </c>
      <c r="F1719" s="82">
        <v>5</v>
      </c>
      <c r="G1719" s="64"/>
      <c r="H1719" s="64"/>
      <c r="I1719" s="662"/>
    </row>
    <row r="1720" spans="1:9" ht="15.75" x14ac:dyDescent="0.25">
      <c r="A1720" s="973">
        <v>460</v>
      </c>
      <c r="B1720" s="181" t="s">
        <v>3432</v>
      </c>
      <c r="C1720" s="181" t="s">
        <v>5414</v>
      </c>
      <c r="D1720" s="116" t="s">
        <v>59</v>
      </c>
      <c r="E1720" s="116" t="s">
        <v>7</v>
      </c>
      <c r="F1720" s="82">
        <v>14</v>
      </c>
      <c r="G1720" s="64"/>
      <c r="H1720" s="64"/>
      <c r="I1720" s="662"/>
    </row>
    <row r="1721" spans="1:9" ht="15.75" x14ac:dyDescent="0.25">
      <c r="A1721" s="973">
        <v>461</v>
      </c>
      <c r="B1721" s="181" t="s">
        <v>3433</v>
      </c>
      <c r="C1721" s="181" t="s">
        <v>4873</v>
      </c>
      <c r="D1721" s="116" t="s">
        <v>59</v>
      </c>
      <c r="E1721" s="116" t="s">
        <v>7</v>
      </c>
      <c r="F1721" s="82">
        <v>28.6</v>
      </c>
      <c r="G1721" s="64"/>
      <c r="H1721" s="64"/>
      <c r="I1721" s="662"/>
    </row>
    <row r="1722" spans="1:9" ht="15.75" x14ac:dyDescent="0.25">
      <c r="A1722" s="17" t="s">
        <v>990</v>
      </c>
      <c r="B1722" s="18" t="s">
        <v>127</v>
      </c>
      <c r="C1722" s="18"/>
      <c r="D1722" s="17"/>
      <c r="E1722" s="17"/>
      <c r="F1722" s="89"/>
      <c r="G1722" s="64"/>
      <c r="H1722" s="64"/>
      <c r="I1722" s="662"/>
    </row>
    <row r="1723" spans="1:9" ht="15.75" x14ac:dyDescent="0.25">
      <c r="A1723" s="116">
        <v>462</v>
      </c>
      <c r="B1723" s="181" t="s">
        <v>3434</v>
      </c>
      <c r="C1723" s="181" t="s">
        <v>4879</v>
      </c>
      <c r="D1723" s="116" t="s">
        <v>59</v>
      </c>
      <c r="E1723" s="116" t="s">
        <v>51</v>
      </c>
      <c r="F1723" s="82">
        <v>5.0999999999999996</v>
      </c>
      <c r="G1723" s="64"/>
      <c r="H1723" s="64"/>
      <c r="I1723" s="662"/>
    </row>
    <row r="1724" spans="1:9" ht="15.75" x14ac:dyDescent="0.25">
      <c r="A1724" s="116">
        <v>463</v>
      </c>
      <c r="B1724" s="181" t="s">
        <v>3435</v>
      </c>
      <c r="C1724" s="181" t="s">
        <v>4879</v>
      </c>
      <c r="D1724" s="116" t="s">
        <v>59</v>
      </c>
      <c r="E1724" s="116" t="s">
        <v>51</v>
      </c>
      <c r="F1724" s="82">
        <v>12.6</v>
      </c>
      <c r="G1724" s="64"/>
      <c r="H1724" s="64"/>
      <c r="I1724" s="662"/>
    </row>
    <row r="1725" spans="1:9" ht="15.75" x14ac:dyDescent="0.25">
      <c r="A1725" s="973">
        <v>464</v>
      </c>
      <c r="B1725" s="181" t="s">
        <v>3436</v>
      </c>
      <c r="C1725" s="181" t="s">
        <v>4879</v>
      </c>
      <c r="D1725" s="116" t="s">
        <v>59</v>
      </c>
      <c r="E1725" s="116" t="s">
        <v>51</v>
      </c>
      <c r="F1725" s="82">
        <v>48.5</v>
      </c>
      <c r="G1725" s="64"/>
      <c r="H1725" s="64"/>
      <c r="I1725" s="662"/>
    </row>
    <row r="1726" spans="1:9" ht="15.75" x14ac:dyDescent="0.25">
      <c r="A1726" s="973">
        <v>465</v>
      </c>
      <c r="B1726" s="181" t="s">
        <v>3437</v>
      </c>
      <c r="C1726" s="181" t="s">
        <v>4879</v>
      </c>
      <c r="D1726" s="116" t="s">
        <v>59</v>
      </c>
      <c r="E1726" s="116" t="s">
        <v>51</v>
      </c>
      <c r="F1726" s="82">
        <v>23.8</v>
      </c>
      <c r="G1726" s="64"/>
      <c r="H1726" s="64"/>
      <c r="I1726" s="662"/>
    </row>
    <row r="1727" spans="1:9" ht="15.75" x14ac:dyDescent="0.25">
      <c r="A1727" s="973">
        <v>466</v>
      </c>
      <c r="B1727" s="181" t="s">
        <v>3438</v>
      </c>
      <c r="C1727" s="181" t="s">
        <v>4879</v>
      </c>
      <c r="D1727" s="116" t="s">
        <v>59</v>
      </c>
      <c r="E1727" s="116" t="s">
        <v>51</v>
      </c>
      <c r="F1727" s="82">
        <v>22.2</v>
      </c>
      <c r="G1727" s="64"/>
      <c r="H1727" s="64"/>
      <c r="I1727" s="662"/>
    </row>
    <row r="1728" spans="1:9" ht="15.75" x14ac:dyDescent="0.25">
      <c r="A1728" s="973">
        <v>467</v>
      </c>
      <c r="B1728" s="181" t="s">
        <v>3437</v>
      </c>
      <c r="C1728" s="181" t="s">
        <v>933</v>
      </c>
      <c r="D1728" s="116" t="s">
        <v>59</v>
      </c>
      <c r="E1728" s="116" t="s">
        <v>51</v>
      </c>
      <c r="F1728" s="82">
        <v>31.6</v>
      </c>
      <c r="G1728" s="64"/>
      <c r="H1728" s="64"/>
      <c r="I1728" s="662"/>
    </row>
    <row r="1729" spans="1:9" ht="15.75" x14ac:dyDescent="0.25">
      <c r="A1729" s="973">
        <v>468</v>
      </c>
      <c r="B1729" s="181" t="s">
        <v>3385</v>
      </c>
      <c r="C1729" s="181" t="s">
        <v>4880</v>
      </c>
      <c r="D1729" s="116" t="s">
        <v>59</v>
      </c>
      <c r="E1729" s="116" t="s">
        <v>51</v>
      </c>
      <c r="F1729" s="82">
        <v>4.8</v>
      </c>
      <c r="G1729" s="64"/>
      <c r="H1729" s="64"/>
      <c r="I1729" s="662"/>
    </row>
    <row r="1730" spans="1:9" ht="15.75" x14ac:dyDescent="0.25">
      <c r="A1730" s="973">
        <v>469</v>
      </c>
      <c r="B1730" s="181" t="s">
        <v>3439</v>
      </c>
      <c r="C1730" s="181" t="s">
        <v>4880</v>
      </c>
      <c r="D1730" s="116" t="s">
        <v>59</v>
      </c>
      <c r="E1730" s="116" t="s">
        <v>51</v>
      </c>
      <c r="F1730" s="82">
        <v>4</v>
      </c>
      <c r="G1730" s="64"/>
      <c r="H1730" s="64"/>
      <c r="I1730" s="662"/>
    </row>
    <row r="1731" spans="1:9" ht="15.75" x14ac:dyDescent="0.25">
      <c r="A1731" s="973">
        <v>470</v>
      </c>
      <c r="B1731" s="181" t="s">
        <v>3440</v>
      </c>
      <c r="C1731" s="181" t="s">
        <v>4880</v>
      </c>
      <c r="D1731" s="116" t="s">
        <v>59</v>
      </c>
      <c r="E1731" s="116" t="s">
        <v>51</v>
      </c>
      <c r="F1731" s="82">
        <v>8.9</v>
      </c>
      <c r="G1731" s="64"/>
      <c r="H1731" s="64"/>
      <c r="I1731" s="662"/>
    </row>
    <row r="1732" spans="1:9" ht="15.75" x14ac:dyDescent="0.25">
      <c r="A1732" s="973">
        <v>471</v>
      </c>
      <c r="B1732" s="181" t="s">
        <v>3441</v>
      </c>
      <c r="C1732" s="181" t="s">
        <v>4880</v>
      </c>
      <c r="D1732" s="116" t="s">
        <v>59</v>
      </c>
      <c r="E1732" s="116" t="s">
        <v>51</v>
      </c>
      <c r="F1732" s="82">
        <v>9.1999999999999993</v>
      </c>
      <c r="G1732" s="64"/>
      <c r="H1732" s="64"/>
      <c r="I1732" s="662"/>
    </row>
    <row r="1733" spans="1:9" ht="15.75" x14ac:dyDescent="0.25">
      <c r="A1733" s="973">
        <v>472</v>
      </c>
      <c r="B1733" s="181" t="s">
        <v>3442</v>
      </c>
      <c r="C1733" s="181" t="s">
        <v>4880</v>
      </c>
      <c r="D1733" s="116" t="s">
        <v>59</v>
      </c>
      <c r="E1733" s="116" t="s">
        <v>51</v>
      </c>
      <c r="F1733" s="82">
        <v>6.1</v>
      </c>
      <c r="G1733" s="64"/>
      <c r="H1733" s="64"/>
      <c r="I1733" s="662"/>
    </row>
    <row r="1734" spans="1:9" ht="15.75" x14ac:dyDescent="0.25">
      <c r="A1734" s="973">
        <v>473</v>
      </c>
      <c r="B1734" s="181" t="s">
        <v>3443</v>
      </c>
      <c r="C1734" s="181" t="s">
        <v>4880</v>
      </c>
      <c r="D1734" s="116" t="s">
        <v>59</v>
      </c>
      <c r="E1734" s="116" t="s">
        <v>51</v>
      </c>
      <c r="F1734" s="82">
        <v>20.5</v>
      </c>
      <c r="G1734" s="64"/>
      <c r="H1734" s="64"/>
      <c r="I1734" s="662"/>
    </row>
    <row r="1735" spans="1:9" ht="15.75" x14ac:dyDescent="0.25">
      <c r="A1735" s="973">
        <v>474</v>
      </c>
      <c r="B1735" s="181" t="s">
        <v>3444</v>
      </c>
      <c r="C1735" s="181" t="s">
        <v>4880</v>
      </c>
      <c r="D1735" s="116" t="s">
        <v>59</v>
      </c>
      <c r="E1735" s="116" t="s">
        <v>51</v>
      </c>
      <c r="F1735" s="82">
        <v>7.4</v>
      </c>
      <c r="G1735" s="64"/>
      <c r="H1735" s="64"/>
      <c r="I1735" s="662"/>
    </row>
    <row r="1736" spans="1:9" ht="15.75" x14ac:dyDescent="0.25">
      <c r="A1736" s="973">
        <v>475</v>
      </c>
      <c r="B1736" s="181" t="s">
        <v>3324</v>
      </c>
      <c r="C1736" s="181" t="s">
        <v>4880</v>
      </c>
      <c r="D1736" s="116" t="s">
        <v>59</v>
      </c>
      <c r="E1736" s="116" t="s">
        <v>51</v>
      </c>
      <c r="F1736" s="82">
        <v>13.69</v>
      </c>
      <c r="G1736" s="64"/>
      <c r="H1736" s="64"/>
      <c r="I1736" s="662"/>
    </row>
    <row r="1737" spans="1:9" ht="15.75" x14ac:dyDescent="0.25">
      <c r="A1737" s="973">
        <v>476</v>
      </c>
      <c r="B1737" s="181" t="s">
        <v>3445</v>
      </c>
      <c r="C1737" s="181" t="s">
        <v>4880</v>
      </c>
      <c r="D1737" s="116" t="s">
        <v>59</v>
      </c>
      <c r="E1737" s="116" t="s">
        <v>51</v>
      </c>
      <c r="F1737" s="82">
        <v>10.3</v>
      </c>
      <c r="G1737" s="64"/>
      <c r="H1737" s="64"/>
      <c r="I1737" s="662"/>
    </row>
    <row r="1738" spans="1:9" ht="15.75" x14ac:dyDescent="0.25">
      <c r="A1738" s="973">
        <v>477</v>
      </c>
      <c r="B1738" s="181" t="s">
        <v>3446</v>
      </c>
      <c r="C1738" s="181" t="s">
        <v>4880</v>
      </c>
      <c r="D1738" s="116" t="s">
        <v>59</v>
      </c>
      <c r="E1738" s="116" t="s">
        <v>51</v>
      </c>
      <c r="F1738" s="82">
        <v>7</v>
      </c>
      <c r="G1738" s="64"/>
      <c r="H1738" s="64"/>
      <c r="I1738" s="662"/>
    </row>
    <row r="1739" spans="1:9" ht="15.75" x14ac:dyDescent="0.25">
      <c r="A1739" s="973">
        <v>478</v>
      </c>
      <c r="B1739" s="181" t="s">
        <v>3447</v>
      </c>
      <c r="C1739" s="181" t="s">
        <v>4880</v>
      </c>
      <c r="D1739" s="116" t="s">
        <v>59</v>
      </c>
      <c r="E1739" s="116" t="s">
        <v>51</v>
      </c>
      <c r="F1739" s="82">
        <v>3.6</v>
      </c>
      <c r="G1739" s="64"/>
      <c r="H1739" s="64"/>
      <c r="I1739" s="662"/>
    </row>
    <row r="1740" spans="1:9" ht="15.75" x14ac:dyDescent="0.25">
      <c r="A1740" s="973">
        <v>479</v>
      </c>
      <c r="B1740" s="181" t="s">
        <v>3448</v>
      </c>
      <c r="C1740" s="181" t="s">
        <v>4880</v>
      </c>
      <c r="D1740" s="116" t="s">
        <v>59</v>
      </c>
      <c r="E1740" s="116" t="s">
        <v>51</v>
      </c>
      <c r="F1740" s="82">
        <v>3.4</v>
      </c>
      <c r="G1740" s="64"/>
      <c r="H1740" s="64"/>
      <c r="I1740" s="662"/>
    </row>
    <row r="1741" spans="1:9" ht="15.75" x14ac:dyDescent="0.25">
      <c r="A1741" s="973">
        <v>480</v>
      </c>
      <c r="B1741" s="181" t="s">
        <v>3449</v>
      </c>
      <c r="C1741" s="181" t="s">
        <v>5415</v>
      </c>
      <c r="D1741" s="116" t="s">
        <v>59</v>
      </c>
      <c r="E1741" s="116" t="s">
        <v>51</v>
      </c>
      <c r="F1741" s="82">
        <v>13</v>
      </c>
      <c r="G1741" s="64"/>
      <c r="H1741" s="64"/>
      <c r="I1741" s="662"/>
    </row>
    <row r="1742" spans="1:9" ht="15.75" x14ac:dyDescent="0.25">
      <c r="A1742" s="973">
        <v>481</v>
      </c>
      <c r="B1742" s="181" t="s">
        <v>3450</v>
      </c>
      <c r="C1742" s="181" t="s">
        <v>4880</v>
      </c>
      <c r="D1742" s="116" t="s">
        <v>59</v>
      </c>
      <c r="E1742" s="116" t="s">
        <v>51</v>
      </c>
      <c r="F1742" s="82">
        <v>26.2</v>
      </c>
      <c r="G1742" s="64"/>
      <c r="H1742" s="64"/>
      <c r="I1742" s="662"/>
    </row>
    <row r="1743" spans="1:9" ht="15.75" x14ac:dyDescent="0.25">
      <c r="A1743" s="973">
        <v>482</v>
      </c>
      <c r="B1743" s="181" t="s">
        <v>3451</v>
      </c>
      <c r="C1743" s="181" t="s">
        <v>942</v>
      </c>
      <c r="D1743" s="116" t="s">
        <v>59</v>
      </c>
      <c r="E1743" s="116" t="s">
        <v>51</v>
      </c>
      <c r="F1743" s="82">
        <v>7.5</v>
      </c>
      <c r="G1743" s="64"/>
      <c r="H1743" s="64"/>
      <c r="I1743" s="662"/>
    </row>
    <row r="1744" spans="1:9" ht="15.75" x14ac:dyDescent="0.25">
      <c r="A1744" s="973">
        <v>483</v>
      </c>
      <c r="B1744" s="181" t="s">
        <v>3452</v>
      </c>
      <c r="C1744" s="181" t="s">
        <v>942</v>
      </c>
      <c r="D1744" s="116" t="s">
        <v>59</v>
      </c>
      <c r="E1744" s="116" t="s">
        <v>51</v>
      </c>
      <c r="F1744" s="82">
        <v>7</v>
      </c>
      <c r="G1744" s="64"/>
      <c r="H1744" s="64"/>
      <c r="I1744" s="662"/>
    </row>
    <row r="1745" spans="1:9" ht="15.75" x14ac:dyDescent="0.25">
      <c r="A1745" s="973">
        <v>484</v>
      </c>
      <c r="B1745" s="181" t="s">
        <v>3453</v>
      </c>
      <c r="C1745" s="181" t="s">
        <v>942</v>
      </c>
      <c r="D1745" s="116" t="s">
        <v>59</v>
      </c>
      <c r="E1745" s="116" t="s">
        <v>51</v>
      </c>
      <c r="F1745" s="82">
        <v>7</v>
      </c>
      <c r="G1745" s="64"/>
      <c r="H1745" s="64"/>
      <c r="I1745" s="662"/>
    </row>
    <row r="1746" spans="1:9" ht="15.75" x14ac:dyDescent="0.25">
      <c r="A1746" s="973">
        <v>485</v>
      </c>
      <c r="B1746" s="181" t="s">
        <v>3454</v>
      </c>
      <c r="C1746" s="181" t="s">
        <v>942</v>
      </c>
      <c r="D1746" s="116" t="s">
        <v>59</v>
      </c>
      <c r="E1746" s="116" t="s">
        <v>51</v>
      </c>
      <c r="F1746" s="82">
        <v>9</v>
      </c>
      <c r="G1746" s="64"/>
      <c r="H1746" s="64"/>
      <c r="I1746" s="662"/>
    </row>
    <row r="1747" spans="1:9" ht="15.75" x14ac:dyDescent="0.25">
      <c r="A1747" s="973">
        <v>486</v>
      </c>
      <c r="B1747" s="181" t="s">
        <v>3455</v>
      </c>
      <c r="C1747" s="181" t="s">
        <v>942</v>
      </c>
      <c r="D1747" s="116" t="s">
        <v>59</v>
      </c>
      <c r="E1747" s="116" t="s">
        <v>51</v>
      </c>
      <c r="F1747" s="82">
        <v>8</v>
      </c>
      <c r="G1747" s="64"/>
      <c r="H1747" s="64"/>
      <c r="I1747" s="662"/>
    </row>
    <row r="1748" spans="1:9" ht="15.75" x14ac:dyDescent="0.25">
      <c r="A1748" s="973">
        <v>487</v>
      </c>
      <c r="B1748" s="181" t="s">
        <v>3456</v>
      </c>
      <c r="C1748" s="181" t="s">
        <v>942</v>
      </c>
      <c r="D1748" s="116" t="s">
        <v>59</v>
      </c>
      <c r="E1748" s="116" t="s">
        <v>51</v>
      </c>
      <c r="F1748" s="82">
        <v>8.5</v>
      </c>
      <c r="G1748" s="64"/>
      <c r="H1748" s="64"/>
      <c r="I1748" s="662"/>
    </row>
    <row r="1749" spans="1:9" ht="15.75" x14ac:dyDescent="0.25">
      <c r="A1749" s="973">
        <v>488</v>
      </c>
      <c r="B1749" s="181" t="s">
        <v>3457</v>
      </c>
      <c r="C1749" s="181" t="s">
        <v>942</v>
      </c>
      <c r="D1749" s="116" t="s">
        <v>59</v>
      </c>
      <c r="E1749" s="116" t="s">
        <v>51</v>
      </c>
      <c r="F1749" s="82">
        <v>8</v>
      </c>
      <c r="G1749" s="64"/>
      <c r="H1749" s="64"/>
      <c r="I1749" s="662"/>
    </row>
    <row r="1750" spans="1:9" ht="15.75" x14ac:dyDescent="0.25">
      <c r="A1750" s="973">
        <v>489</v>
      </c>
      <c r="B1750" s="181" t="s">
        <v>6041</v>
      </c>
      <c r="C1750" s="181" t="s">
        <v>942</v>
      </c>
      <c r="D1750" s="116" t="s">
        <v>59</v>
      </c>
      <c r="E1750" s="116" t="s">
        <v>51</v>
      </c>
      <c r="F1750" s="82">
        <v>4.5</v>
      </c>
      <c r="G1750" s="64"/>
      <c r="H1750" s="64"/>
      <c r="I1750" s="662"/>
    </row>
    <row r="1751" spans="1:9" ht="15.75" x14ac:dyDescent="0.25">
      <c r="A1751" s="973">
        <v>490</v>
      </c>
      <c r="B1751" s="181" t="s">
        <v>3458</v>
      </c>
      <c r="C1751" s="181" t="s">
        <v>942</v>
      </c>
      <c r="D1751" s="116" t="s">
        <v>59</v>
      </c>
      <c r="E1751" s="116" t="s">
        <v>51</v>
      </c>
      <c r="F1751" s="82">
        <v>5.5</v>
      </c>
      <c r="G1751" s="64"/>
      <c r="H1751" s="64"/>
      <c r="I1751" s="662"/>
    </row>
    <row r="1752" spans="1:9" ht="15.75" x14ac:dyDescent="0.25">
      <c r="A1752" s="17" t="s">
        <v>991</v>
      </c>
      <c r="B1752" s="18" t="s">
        <v>126</v>
      </c>
      <c r="C1752" s="183"/>
      <c r="D1752" s="17"/>
      <c r="E1752" s="17"/>
      <c r="F1752" s="89"/>
      <c r="G1752" s="64"/>
      <c r="H1752" s="64"/>
      <c r="I1752" s="662"/>
    </row>
    <row r="1753" spans="1:9" ht="15.75" x14ac:dyDescent="0.25">
      <c r="A1753" s="116">
        <v>491</v>
      </c>
      <c r="B1753" s="181" t="s">
        <v>3459</v>
      </c>
      <c r="C1753" s="181" t="s">
        <v>941</v>
      </c>
      <c r="D1753" s="116" t="s">
        <v>59</v>
      </c>
      <c r="E1753" s="116" t="s">
        <v>51</v>
      </c>
      <c r="F1753" s="82">
        <v>5</v>
      </c>
      <c r="G1753" s="64"/>
      <c r="H1753" s="64"/>
      <c r="I1753" s="662"/>
    </row>
    <row r="1754" spans="1:9" ht="15.75" x14ac:dyDescent="0.25">
      <c r="A1754" s="116">
        <v>492</v>
      </c>
      <c r="B1754" s="181" t="s">
        <v>3460</v>
      </c>
      <c r="C1754" s="181" t="s">
        <v>941</v>
      </c>
      <c r="D1754" s="116" t="s">
        <v>59</v>
      </c>
      <c r="E1754" s="116" t="s">
        <v>51</v>
      </c>
      <c r="F1754" s="82">
        <v>10</v>
      </c>
      <c r="G1754" s="64"/>
      <c r="H1754" s="64"/>
      <c r="I1754" s="662"/>
    </row>
    <row r="1755" spans="1:9" ht="15.75" x14ac:dyDescent="0.25">
      <c r="A1755" s="973">
        <v>493</v>
      </c>
      <c r="B1755" s="181" t="s">
        <v>3461</v>
      </c>
      <c r="C1755" s="181" t="s">
        <v>941</v>
      </c>
      <c r="D1755" s="116" t="s">
        <v>59</v>
      </c>
      <c r="E1755" s="116" t="s">
        <v>51</v>
      </c>
      <c r="F1755" s="82">
        <v>5</v>
      </c>
      <c r="G1755" s="64"/>
      <c r="H1755" s="64"/>
      <c r="I1755" s="662"/>
    </row>
    <row r="1756" spans="1:9" ht="15.75" x14ac:dyDescent="0.25">
      <c r="A1756" s="973">
        <v>494</v>
      </c>
      <c r="B1756" s="181" t="s">
        <v>3462</v>
      </c>
      <c r="C1756" s="181" t="s">
        <v>941</v>
      </c>
      <c r="D1756" s="116" t="s">
        <v>59</v>
      </c>
      <c r="E1756" s="116" t="s">
        <v>51</v>
      </c>
      <c r="F1756" s="82">
        <v>20</v>
      </c>
      <c r="G1756" s="64"/>
      <c r="H1756" s="64"/>
      <c r="I1756" s="662"/>
    </row>
    <row r="1757" spans="1:9" ht="15.75" x14ac:dyDescent="0.25">
      <c r="A1757" s="973">
        <v>495</v>
      </c>
      <c r="B1757" s="181" t="s">
        <v>3297</v>
      </c>
      <c r="C1757" s="181" t="s">
        <v>941</v>
      </c>
      <c r="D1757" s="116" t="s">
        <v>59</v>
      </c>
      <c r="E1757" s="116" t="s">
        <v>51</v>
      </c>
      <c r="F1757" s="82">
        <v>29</v>
      </c>
      <c r="G1757" s="64"/>
      <c r="H1757" s="64"/>
      <c r="I1757" s="662"/>
    </row>
    <row r="1758" spans="1:9" ht="15.75" x14ac:dyDescent="0.25">
      <c r="A1758" s="973">
        <v>496</v>
      </c>
      <c r="B1758" s="181" t="s">
        <v>3463</v>
      </c>
      <c r="C1758" s="181" t="s">
        <v>5416</v>
      </c>
      <c r="D1758" s="116" t="s">
        <v>59</v>
      </c>
      <c r="E1758" s="116" t="s">
        <v>51</v>
      </c>
      <c r="F1758" s="82">
        <v>30</v>
      </c>
      <c r="G1758" s="64"/>
      <c r="H1758" s="64"/>
      <c r="I1758" s="662"/>
    </row>
    <row r="1759" spans="1:9" ht="15.75" x14ac:dyDescent="0.25">
      <c r="A1759" s="973">
        <v>497</v>
      </c>
      <c r="B1759" s="181" t="s">
        <v>3464</v>
      </c>
      <c r="C1759" s="181" t="s">
        <v>5416</v>
      </c>
      <c r="D1759" s="116" t="s">
        <v>59</v>
      </c>
      <c r="E1759" s="116" t="s">
        <v>51</v>
      </c>
      <c r="F1759" s="82">
        <v>15</v>
      </c>
      <c r="G1759" s="64"/>
      <c r="H1759" s="64"/>
      <c r="I1759" s="662"/>
    </row>
    <row r="1760" spans="1:9" ht="15.75" x14ac:dyDescent="0.25">
      <c r="A1760" s="973">
        <v>498</v>
      </c>
      <c r="B1760" s="181" t="s">
        <v>3465</v>
      </c>
      <c r="C1760" s="181" t="s">
        <v>5416</v>
      </c>
      <c r="D1760" s="116" t="s">
        <v>59</v>
      </c>
      <c r="E1760" s="116" t="s">
        <v>51</v>
      </c>
      <c r="F1760" s="82">
        <v>7</v>
      </c>
      <c r="G1760" s="64"/>
      <c r="H1760" s="64"/>
      <c r="I1760" s="662"/>
    </row>
    <row r="1761" spans="1:9" ht="15.75" x14ac:dyDescent="0.25">
      <c r="A1761" s="973">
        <v>499</v>
      </c>
      <c r="B1761" s="181" t="s">
        <v>3466</v>
      </c>
      <c r="C1761" s="181" t="s">
        <v>5416</v>
      </c>
      <c r="D1761" s="116" t="s">
        <v>59</v>
      </c>
      <c r="E1761" s="116" t="s">
        <v>51</v>
      </c>
      <c r="F1761" s="82">
        <v>3</v>
      </c>
      <c r="G1761" s="64"/>
      <c r="H1761" s="64"/>
      <c r="I1761" s="662"/>
    </row>
    <row r="1762" spans="1:9" ht="15.75" x14ac:dyDescent="0.25">
      <c r="A1762" s="973">
        <v>500</v>
      </c>
      <c r="B1762" s="181" t="s">
        <v>3339</v>
      </c>
      <c r="C1762" s="181" t="s">
        <v>5416</v>
      </c>
      <c r="D1762" s="116" t="s">
        <v>59</v>
      </c>
      <c r="E1762" s="116" t="s">
        <v>51</v>
      </c>
      <c r="F1762" s="82">
        <v>7</v>
      </c>
      <c r="G1762" s="64"/>
      <c r="H1762" s="64"/>
      <c r="I1762" s="662"/>
    </row>
    <row r="1763" spans="1:9" ht="15.75" x14ac:dyDescent="0.25">
      <c r="A1763" s="973">
        <v>501</v>
      </c>
      <c r="B1763" s="181" t="s">
        <v>3467</v>
      </c>
      <c r="C1763" s="181" t="s">
        <v>5416</v>
      </c>
      <c r="D1763" s="116" t="s">
        <v>59</v>
      </c>
      <c r="E1763" s="116" t="s">
        <v>51</v>
      </c>
      <c r="F1763" s="82">
        <v>5</v>
      </c>
      <c r="G1763" s="64"/>
      <c r="H1763" s="64"/>
      <c r="I1763" s="662"/>
    </row>
    <row r="1764" spans="1:9" ht="15.75" x14ac:dyDescent="0.25">
      <c r="A1764" s="973">
        <v>502</v>
      </c>
      <c r="B1764" s="181" t="s">
        <v>3468</v>
      </c>
      <c r="C1764" s="181" t="s">
        <v>5416</v>
      </c>
      <c r="D1764" s="116" t="s">
        <v>59</v>
      </c>
      <c r="E1764" s="116" t="s">
        <v>51</v>
      </c>
      <c r="F1764" s="82">
        <v>15</v>
      </c>
      <c r="G1764" s="64"/>
      <c r="H1764" s="64"/>
      <c r="I1764" s="662"/>
    </row>
    <row r="1765" spans="1:9" ht="15.75" x14ac:dyDescent="0.25">
      <c r="A1765" s="973">
        <v>503</v>
      </c>
      <c r="B1765" s="181" t="s">
        <v>1079</v>
      </c>
      <c r="C1765" s="181" t="s">
        <v>5416</v>
      </c>
      <c r="D1765" s="116" t="s">
        <v>59</v>
      </c>
      <c r="E1765" s="116" t="s">
        <v>51</v>
      </c>
      <c r="F1765" s="82">
        <v>26</v>
      </c>
      <c r="G1765" s="64"/>
      <c r="H1765" s="64"/>
      <c r="I1765" s="662"/>
    </row>
    <row r="1766" spans="1:9" ht="15.75" x14ac:dyDescent="0.25">
      <c r="A1766" s="973">
        <v>504</v>
      </c>
      <c r="B1766" s="181" t="s">
        <v>3469</v>
      </c>
      <c r="C1766" s="181" t="s">
        <v>5416</v>
      </c>
      <c r="D1766" s="116" t="s">
        <v>59</v>
      </c>
      <c r="E1766" s="116" t="s">
        <v>51</v>
      </c>
      <c r="F1766" s="82">
        <v>15</v>
      </c>
      <c r="G1766" s="64"/>
      <c r="H1766" s="64"/>
      <c r="I1766" s="662"/>
    </row>
    <row r="1767" spans="1:9" ht="15.75" x14ac:dyDescent="0.25">
      <c r="A1767" s="973">
        <v>505</v>
      </c>
      <c r="B1767" s="181" t="s">
        <v>3337</v>
      </c>
      <c r="C1767" s="181" t="s">
        <v>4985</v>
      </c>
      <c r="D1767" s="116" t="s">
        <v>59</v>
      </c>
      <c r="E1767" s="116" t="s">
        <v>51</v>
      </c>
      <c r="F1767" s="82">
        <v>20</v>
      </c>
      <c r="G1767" s="64"/>
      <c r="H1767" s="64"/>
      <c r="I1767" s="662"/>
    </row>
    <row r="1768" spans="1:9" ht="15.75" x14ac:dyDescent="0.25">
      <c r="A1768" s="973">
        <v>506</v>
      </c>
      <c r="B1768" s="181" t="s">
        <v>1066</v>
      </c>
      <c r="C1768" s="181" t="s">
        <v>4985</v>
      </c>
      <c r="D1768" s="116" t="s">
        <v>59</v>
      </c>
      <c r="E1768" s="116" t="s">
        <v>51</v>
      </c>
      <c r="F1768" s="82">
        <v>30</v>
      </c>
      <c r="G1768" s="64"/>
      <c r="H1768" s="64"/>
      <c r="I1768" s="662"/>
    </row>
    <row r="1769" spans="1:9" s="264" customFormat="1" ht="15.75" x14ac:dyDescent="0.25">
      <c r="A1769" s="973">
        <v>507</v>
      </c>
      <c r="B1769" s="181" t="s">
        <v>3470</v>
      </c>
      <c r="C1769" s="181" t="s">
        <v>4985</v>
      </c>
      <c r="D1769" s="116" t="s">
        <v>59</v>
      </c>
      <c r="E1769" s="116" t="s">
        <v>51</v>
      </c>
      <c r="F1769" s="82">
        <v>5</v>
      </c>
      <c r="G1769" s="64"/>
      <c r="H1769" s="64"/>
      <c r="I1769" s="662"/>
    </row>
    <row r="1770" spans="1:9" s="264" customFormat="1" ht="15.75" x14ac:dyDescent="0.25">
      <c r="A1770" s="973">
        <v>508</v>
      </c>
      <c r="B1770" s="181" t="s">
        <v>3342</v>
      </c>
      <c r="C1770" s="181" t="s">
        <v>4985</v>
      </c>
      <c r="D1770" s="116" t="s">
        <v>59</v>
      </c>
      <c r="E1770" s="116" t="s">
        <v>51</v>
      </c>
      <c r="F1770" s="82">
        <v>24</v>
      </c>
      <c r="G1770" s="64"/>
      <c r="H1770" s="64"/>
      <c r="I1770" s="662"/>
    </row>
    <row r="1771" spans="1:9" s="264" customFormat="1" ht="15.75" x14ac:dyDescent="0.25">
      <c r="A1771" s="973">
        <v>509</v>
      </c>
      <c r="B1771" s="658" t="s">
        <v>3471</v>
      </c>
      <c r="C1771" s="658" t="s">
        <v>4986</v>
      </c>
      <c r="D1771" s="657" t="s">
        <v>59</v>
      </c>
      <c r="E1771" s="657" t="s">
        <v>7</v>
      </c>
      <c r="F1771" s="87">
        <v>85.2</v>
      </c>
      <c r="G1771" s="135"/>
      <c r="H1771" s="135"/>
      <c r="I1771" s="663"/>
    </row>
    <row r="1772" spans="1:9" s="264" customFormat="1" ht="15.75" x14ac:dyDescent="0.25">
      <c r="A1772" s="973">
        <v>510</v>
      </c>
      <c r="B1772" s="658" t="s">
        <v>3472</v>
      </c>
      <c r="C1772" s="658" t="s">
        <v>4986</v>
      </c>
      <c r="D1772" s="657" t="s">
        <v>59</v>
      </c>
      <c r="E1772" s="657" t="s">
        <v>51</v>
      </c>
      <c r="F1772" s="87">
        <v>18</v>
      </c>
      <c r="G1772" s="135"/>
      <c r="H1772" s="135"/>
      <c r="I1772" s="663"/>
    </row>
    <row r="1773" spans="1:9" s="264" customFormat="1" ht="15.75" x14ac:dyDescent="0.25">
      <c r="A1773" s="973">
        <v>511</v>
      </c>
      <c r="B1773" s="658" t="s">
        <v>3473</v>
      </c>
      <c r="C1773" s="658" t="s">
        <v>4986</v>
      </c>
      <c r="D1773" s="657" t="s">
        <v>59</v>
      </c>
      <c r="E1773" s="657" t="s">
        <v>51</v>
      </c>
      <c r="F1773" s="87">
        <v>39</v>
      </c>
      <c r="G1773" s="135"/>
      <c r="H1773" s="135"/>
      <c r="I1773" s="663"/>
    </row>
    <row r="1774" spans="1:9" s="242" customFormat="1" ht="15.75" x14ac:dyDescent="0.25">
      <c r="A1774" s="973">
        <v>512</v>
      </c>
      <c r="B1774" s="658" t="s">
        <v>3474</v>
      </c>
      <c r="C1774" s="658" t="s">
        <v>4986</v>
      </c>
      <c r="D1774" s="657" t="s">
        <v>59</v>
      </c>
      <c r="E1774" s="657" t="s">
        <v>51</v>
      </c>
      <c r="F1774" s="87">
        <v>10.199999999999999</v>
      </c>
      <c r="G1774" s="135"/>
      <c r="H1774" s="135"/>
      <c r="I1774" s="663"/>
    </row>
    <row r="1775" spans="1:9" s="264" customFormat="1" ht="15.75" x14ac:dyDescent="0.25">
      <c r="A1775" s="973">
        <v>513</v>
      </c>
      <c r="B1775" s="658" t="s">
        <v>3475</v>
      </c>
      <c r="C1775" s="658" t="s">
        <v>4986</v>
      </c>
      <c r="D1775" s="657" t="s">
        <v>59</v>
      </c>
      <c r="E1775" s="657" t="s">
        <v>51</v>
      </c>
      <c r="F1775" s="87">
        <v>18</v>
      </c>
      <c r="G1775" s="135"/>
      <c r="H1775" s="135"/>
      <c r="I1775" s="663"/>
    </row>
    <row r="1776" spans="1:9" ht="15.75" x14ac:dyDescent="0.25">
      <c r="A1776" s="59" t="s">
        <v>992</v>
      </c>
      <c r="B1776" s="60" t="s">
        <v>143</v>
      </c>
      <c r="C1776" s="60"/>
      <c r="D1776" s="59"/>
      <c r="E1776" s="59"/>
      <c r="F1776" s="90"/>
      <c r="G1776" s="214"/>
      <c r="H1776" s="214"/>
      <c r="I1776" s="671"/>
    </row>
    <row r="1777" spans="1:9" ht="15.75" x14ac:dyDescent="0.25">
      <c r="A1777" s="657">
        <v>514</v>
      </c>
      <c r="B1777" s="658" t="s">
        <v>3476</v>
      </c>
      <c r="C1777" s="658" t="s">
        <v>5417</v>
      </c>
      <c r="D1777" s="657" t="s">
        <v>115</v>
      </c>
      <c r="E1777" s="657" t="s">
        <v>7</v>
      </c>
      <c r="F1777" s="87">
        <v>198</v>
      </c>
      <c r="G1777" s="135"/>
      <c r="H1777" s="135"/>
      <c r="I1777" s="663"/>
    </row>
    <row r="1778" spans="1:9" ht="15.75" x14ac:dyDescent="0.25">
      <c r="A1778" s="116">
        <v>515</v>
      </c>
      <c r="B1778" s="181" t="s">
        <v>3477</v>
      </c>
      <c r="C1778" s="181" t="s">
        <v>5418</v>
      </c>
      <c r="D1778" s="116" t="s">
        <v>115</v>
      </c>
      <c r="E1778" s="116" t="s">
        <v>51</v>
      </c>
      <c r="F1778" s="82">
        <v>2</v>
      </c>
      <c r="G1778" s="64"/>
      <c r="H1778" s="64"/>
      <c r="I1778" s="662"/>
    </row>
    <row r="1779" spans="1:9" ht="15.75" x14ac:dyDescent="0.25">
      <c r="A1779" s="974">
        <v>516</v>
      </c>
      <c r="B1779" s="181" t="s">
        <v>3478</v>
      </c>
      <c r="C1779" s="181" t="s">
        <v>5418</v>
      </c>
      <c r="D1779" s="116" t="s">
        <v>115</v>
      </c>
      <c r="E1779" s="116" t="s">
        <v>51</v>
      </c>
      <c r="F1779" s="82">
        <v>1.4</v>
      </c>
      <c r="G1779" s="64"/>
      <c r="H1779" s="64"/>
      <c r="I1779" s="662"/>
    </row>
    <row r="1780" spans="1:9" ht="15.75" x14ac:dyDescent="0.25">
      <c r="A1780" s="973">
        <v>517</v>
      </c>
      <c r="B1780" s="181" t="s">
        <v>3479</v>
      </c>
      <c r="C1780" s="181" t="s">
        <v>5418</v>
      </c>
      <c r="D1780" s="116" t="s">
        <v>115</v>
      </c>
      <c r="E1780" s="116" t="s">
        <v>51</v>
      </c>
      <c r="F1780" s="82">
        <v>1.1000000000000001</v>
      </c>
      <c r="G1780" s="64"/>
      <c r="H1780" s="64"/>
      <c r="I1780" s="662"/>
    </row>
    <row r="1781" spans="1:9" ht="15.75" x14ac:dyDescent="0.25">
      <c r="A1781" s="974">
        <v>518</v>
      </c>
      <c r="B1781" s="181" t="s">
        <v>3480</v>
      </c>
      <c r="C1781" s="181" t="s">
        <v>5418</v>
      </c>
      <c r="D1781" s="116" t="s">
        <v>115</v>
      </c>
      <c r="E1781" s="116" t="s">
        <v>51</v>
      </c>
      <c r="F1781" s="82">
        <v>1.2</v>
      </c>
      <c r="G1781" s="64"/>
      <c r="H1781" s="64"/>
      <c r="I1781" s="662"/>
    </row>
    <row r="1782" spans="1:9" ht="15.75" x14ac:dyDescent="0.25">
      <c r="A1782" s="973">
        <v>519</v>
      </c>
      <c r="B1782" s="181" t="s">
        <v>3481</v>
      </c>
      <c r="C1782" s="181" t="s">
        <v>5418</v>
      </c>
      <c r="D1782" s="116" t="s">
        <v>115</v>
      </c>
      <c r="E1782" s="116" t="s">
        <v>51</v>
      </c>
      <c r="F1782" s="82">
        <v>2.5</v>
      </c>
      <c r="G1782" s="64"/>
      <c r="H1782" s="64"/>
      <c r="I1782" s="662"/>
    </row>
    <row r="1783" spans="1:9" ht="15.75" x14ac:dyDescent="0.25">
      <c r="A1783" s="974">
        <v>520</v>
      </c>
      <c r="B1783" s="181" t="s">
        <v>3482</v>
      </c>
      <c r="C1783" s="181" t="s">
        <v>5418</v>
      </c>
      <c r="D1783" s="116" t="s">
        <v>115</v>
      </c>
      <c r="E1783" s="116" t="s">
        <v>51</v>
      </c>
      <c r="F1783" s="82">
        <v>2.6</v>
      </c>
      <c r="G1783" s="64"/>
      <c r="H1783" s="64"/>
      <c r="I1783" s="662"/>
    </row>
    <row r="1784" spans="1:9" ht="15.75" x14ac:dyDescent="0.25">
      <c r="A1784" s="973">
        <v>521</v>
      </c>
      <c r="B1784" s="181" t="s">
        <v>3483</v>
      </c>
      <c r="C1784" s="181" t="s">
        <v>5418</v>
      </c>
      <c r="D1784" s="116" t="s">
        <v>115</v>
      </c>
      <c r="E1784" s="116" t="s">
        <v>51</v>
      </c>
      <c r="F1784" s="82">
        <v>2.2999999999999998</v>
      </c>
      <c r="G1784" s="64"/>
      <c r="H1784" s="64"/>
      <c r="I1784" s="662"/>
    </row>
    <row r="1785" spans="1:9" ht="15.75" x14ac:dyDescent="0.25">
      <c r="A1785" s="974">
        <v>522</v>
      </c>
      <c r="B1785" s="181" t="s">
        <v>3484</v>
      </c>
      <c r="C1785" s="181" t="s">
        <v>5418</v>
      </c>
      <c r="D1785" s="116" t="s">
        <v>115</v>
      </c>
      <c r="E1785" s="116" t="s">
        <v>51</v>
      </c>
      <c r="F1785" s="82">
        <v>2.7</v>
      </c>
      <c r="G1785" s="64"/>
      <c r="H1785" s="64"/>
      <c r="I1785" s="662"/>
    </row>
    <row r="1786" spans="1:9" ht="15.75" x14ac:dyDescent="0.25">
      <c r="A1786" s="973">
        <v>523</v>
      </c>
      <c r="B1786" s="181" t="s">
        <v>3485</v>
      </c>
      <c r="C1786" s="181" t="s">
        <v>5418</v>
      </c>
      <c r="D1786" s="116" t="s">
        <v>115</v>
      </c>
      <c r="E1786" s="116" t="s">
        <v>51</v>
      </c>
      <c r="F1786" s="82">
        <v>2.2000000000000002</v>
      </c>
      <c r="G1786" s="64"/>
      <c r="H1786" s="64"/>
      <c r="I1786" s="662"/>
    </row>
    <row r="1787" spans="1:9" ht="15.75" x14ac:dyDescent="0.25">
      <c r="A1787" s="974">
        <v>524</v>
      </c>
      <c r="B1787" s="181" t="s">
        <v>3486</v>
      </c>
      <c r="C1787" s="181" t="s">
        <v>5418</v>
      </c>
      <c r="D1787" s="116" t="s">
        <v>115</v>
      </c>
      <c r="E1787" s="116" t="s">
        <v>51</v>
      </c>
      <c r="F1787" s="82">
        <v>1.3</v>
      </c>
      <c r="G1787" s="64"/>
      <c r="H1787" s="64"/>
      <c r="I1787" s="662"/>
    </row>
    <row r="1788" spans="1:9" ht="15.75" x14ac:dyDescent="0.25">
      <c r="A1788" s="973">
        <v>525</v>
      </c>
      <c r="B1788" s="181" t="s">
        <v>3480</v>
      </c>
      <c r="C1788" s="181" t="s">
        <v>5418</v>
      </c>
      <c r="D1788" s="116" t="s">
        <v>115</v>
      </c>
      <c r="E1788" s="116" t="s">
        <v>51</v>
      </c>
      <c r="F1788" s="82">
        <v>3</v>
      </c>
      <c r="G1788" s="64"/>
      <c r="H1788" s="64"/>
      <c r="I1788" s="662"/>
    </row>
    <row r="1789" spans="1:9" ht="15.75" x14ac:dyDescent="0.25">
      <c r="A1789" s="974">
        <v>526</v>
      </c>
      <c r="B1789" s="181" t="s">
        <v>3487</v>
      </c>
      <c r="C1789" s="181" t="s">
        <v>5418</v>
      </c>
      <c r="D1789" s="116" t="s">
        <v>115</v>
      </c>
      <c r="E1789" s="116" t="s">
        <v>51</v>
      </c>
      <c r="F1789" s="82">
        <v>4.0999999999999996</v>
      </c>
      <c r="G1789" s="64"/>
      <c r="H1789" s="64"/>
      <c r="I1789" s="662"/>
    </row>
    <row r="1790" spans="1:9" ht="15.75" x14ac:dyDescent="0.25">
      <c r="A1790" s="973">
        <v>527</v>
      </c>
      <c r="B1790" s="181" t="s">
        <v>3488</v>
      </c>
      <c r="C1790" s="181" t="s">
        <v>5418</v>
      </c>
      <c r="D1790" s="116" t="s">
        <v>115</v>
      </c>
      <c r="E1790" s="116" t="s">
        <v>51</v>
      </c>
      <c r="F1790" s="82">
        <v>3</v>
      </c>
      <c r="G1790" s="64"/>
      <c r="H1790" s="64"/>
      <c r="I1790" s="662"/>
    </row>
    <row r="1791" spans="1:9" ht="15.75" x14ac:dyDescent="0.25">
      <c r="A1791" s="974">
        <v>528</v>
      </c>
      <c r="B1791" s="181" t="s">
        <v>3489</v>
      </c>
      <c r="C1791" s="181" t="s">
        <v>5418</v>
      </c>
      <c r="D1791" s="116" t="s">
        <v>115</v>
      </c>
      <c r="E1791" s="116" t="s">
        <v>51</v>
      </c>
      <c r="F1791" s="82">
        <v>2.5</v>
      </c>
      <c r="G1791" s="64"/>
      <c r="H1791" s="64"/>
      <c r="I1791" s="662"/>
    </row>
    <row r="1792" spans="1:9" ht="15.75" x14ac:dyDescent="0.25">
      <c r="A1792" s="973">
        <v>529</v>
      </c>
      <c r="B1792" s="181" t="s">
        <v>3478</v>
      </c>
      <c r="C1792" s="181" t="s">
        <v>5418</v>
      </c>
      <c r="D1792" s="116" t="s">
        <v>115</v>
      </c>
      <c r="E1792" s="116" t="s">
        <v>51</v>
      </c>
      <c r="F1792" s="82">
        <v>4.2</v>
      </c>
      <c r="G1792" s="64"/>
      <c r="H1792" s="64"/>
      <c r="I1792" s="662"/>
    </row>
    <row r="1793" spans="1:9" ht="15.75" x14ac:dyDescent="0.25">
      <c r="A1793" s="974">
        <v>530</v>
      </c>
      <c r="B1793" s="181" t="s">
        <v>3490</v>
      </c>
      <c r="C1793" s="181" t="s">
        <v>5418</v>
      </c>
      <c r="D1793" s="116" t="s">
        <v>115</v>
      </c>
      <c r="E1793" s="116" t="s">
        <v>51</v>
      </c>
      <c r="F1793" s="82">
        <v>2</v>
      </c>
      <c r="G1793" s="64"/>
      <c r="H1793" s="64"/>
      <c r="I1793" s="662"/>
    </row>
    <row r="1794" spans="1:9" ht="15.75" x14ac:dyDescent="0.25">
      <c r="A1794" s="973">
        <v>531</v>
      </c>
      <c r="B1794" s="181" t="s">
        <v>3491</v>
      </c>
      <c r="C1794" s="181" t="s">
        <v>5418</v>
      </c>
      <c r="D1794" s="116" t="s">
        <v>115</v>
      </c>
      <c r="E1794" s="116" t="s">
        <v>51</v>
      </c>
      <c r="F1794" s="82">
        <v>2.2000000000000002</v>
      </c>
      <c r="G1794" s="64"/>
      <c r="H1794" s="64"/>
      <c r="I1794" s="662"/>
    </row>
    <row r="1795" spans="1:9" ht="15.75" x14ac:dyDescent="0.25">
      <c r="A1795" s="974">
        <v>532</v>
      </c>
      <c r="B1795" s="181" t="s">
        <v>3479</v>
      </c>
      <c r="C1795" s="181" t="s">
        <v>5418</v>
      </c>
      <c r="D1795" s="116" t="s">
        <v>115</v>
      </c>
      <c r="E1795" s="116" t="s">
        <v>51</v>
      </c>
      <c r="F1795" s="82">
        <v>0.7</v>
      </c>
      <c r="G1795" s="64"/>
      <c r="H1795" s="64"/>
      <c r="I1795" s="662"/>
    </row>
    <row r="1796" spans="1:9" ht="15.75" x14ac:dyDescent="0.25">
      <c r="A1796" s="973">
        <v>533</v>
      </c>
      <c r="B1796" s="181" t="s">
        <v>3492</v>
      </c>
      <c r="C1796" s="181" t="s">
        <v>5418</v>
      </c>
      <c r="D1796" s="116" t="s">
        <v>115</v>
      </c>
      <c r="E1796" s="116" t="s">
        <v>51</v>
      </c>
      <c r="F1796" s="82">
        <v>0.8</v>
      </c>
      <c r="G1796" s="64"/>
      <c r="H1796" s="64"/>
      <c r="I1796" s="662"/>
    </row>
    <row r="1797" spans="1:9" ht="15.75" x14ac:dyDescent="0.25">
      <c r="A1797" s="974">
        <v>534</v>
      </c>
      <c r="B1797" s="181" t="s">
        <v>3493</v>
      </c>
      <c r="C1797" s="181" t="s">
        <v>5418</v>
      </c>
      <c r="D1797" s="116" t="s">
        <v>115</v>
      </c>
      <c r="E1797" s="116" t="s">
        <v>51</v>
      </c>
      <c r="F1797" s="82">
        <v>2.2000000000000002</v>
      </c>
      <c r="G1797" s="64"/>
      <c r="H1797" s="64"/>
      <c r="I1797" s="662"/>
    </row>
    <row r="1798" spans="1:9" ht="15.75" x14ac:dyDescent="0.25">
      <c r="A1798" s="973">
        <v>535</v>
      </c>
      <c r="B1798" s="181" t="s">
        <v>3494</v>
      </c>
      <c r="C1798" s="181" t="s">
        <v>5418</v>
      </c>
      <c r="D1798" s="116" t="s">
        <v>115</v>
      </c>
      <c r="E1798" s="116" t="s">
        <v>51</v>
      </c>
      <c r="F1798" s="82">
        <v>2.1</v>
      </c>
      <c r="G1798" s="64"/>
      <c r="H1798" s="64"/>
      <c r="I1798" s="662"/>
    </row>
    <row r="1799" spans="1:9" ht="15.75" x14ac:dyDescent="0.25">
      <c r="A1799" s="974">
        <v>536</v>
      </c>
      <c r="B1799" s="181" t="s">
        <v>3495</v>
      </c>
      <c r="C1799" s="181" t="s">
        <v>5418</v>
      </c>
      <c r="D1799" s="116" t="s">
        <v>115</v>
      </c>
      <c r="E1799" s="116" t="s">
        <v>51</v>
      </c>
      <c r="F1799" s="82">
        <v>1.9</v>
      </c>
      <c r="G1799" s="64"/>
      <c r="H1799" s="64"/>
      <c r="I1799" s="662"/>
    </row>
    <row r="1800" spans="1:9" ht="15.75" x14ac:dyDescent="0.25">
      <c r="A1800" s="973">
        <v>537</v>
      </c>
      <c r="B1800" s="181" t="s">
        <v>3496</v>
      </c>
      <c r="C1800" s="181" t="s">
        <v>5418</v>
      </c>
      <c r="D1800" s="116" t="s">
        <v>115</v>
      </c>
      <c r="E1800" s="116" t="s">
        <v>51</v>
      </c>
      <c r="F1800" s="82">
        <v>2.8</v>
      </c>
      <c r="G1800" s="64"/>
      <c r="H1800" s="64"/>
      <c r="I1800" s="662"/>
    </row>
    <row r="1801" spans="1:9" ht="15.75" x14ac:dyDescent="0.25">
      <c r="A1801" s="974">
        <v>538</v>
      </c>
      <c r="B1801" s="181" t="s">
        <v>3497</v>
      </c>
      <c r="C1801" s="181" t="s">
        <v>5418</v>
      </c>
      <c r="D1801" s="116" t="s">
        <v>115</v>
      </c>
      <c r="E1801" s="116" t="s">
        <v>51</v>
      </c>
      <c r="F1801" s="82">
        <v>2.7</v>
      </c>
      <c r="G1801" s="64"/>
      <c r="H1801" s="64"/>
      <c r="I1801" s="662"/>
    </row>
    <row r="1802" spans="1:9" ht="15.75" x14ac:dyDescent="0.25">
      <c r="A1802" s="973">
        <v>539</v>
      </c>
      <c r="B1802" s="181" t="s">
        <v>3498</v>
      </c>
      <c r="C1802" s="181" t="s">
        <v>4881</v>
      </c>
      <c r="D1802" s="116" t="s">
        <v>115</v>
      </c>
      <c r="E1802" s="116" t="s">
        <v>51</v>
      </c>
      <c r="F1802" s="82">
        <v>11</v>
      </c>
      <c r="G1802" s="64"/>
      <c r="H1802" s="64"/>
      <c r="I1802" s="662"/>
    </row>
    <row r="1803" spans="1:9" ht="15.75" x14ac:dyDescent="0.25">
      <c r="A1803" s="974">
        <v>540</v>
      </c>
      <c r="B1803" s="181" t="s">
        <v>3499</v>
      </c>
      <c r="C1803" s="181" t="s">
        <v>4881</v>
      </c>
      <c r="D1803" s="116" t="s">
        <v>115</v>
      </c>
      <c r="E1803" s="116" t="s">
        <v>51</v>
      </c>
      <c r="F1803" s="82">
        <v>9.4</v>
      </c>
      <c r="G1803" s="64"/>
      <c r="H1803" s="64"/>
      <c r="I1803" s="662"/>
    </row>
    <row r="1804" spans="1:9" ht="15.75" x14ac:dyDescent="0.25">
      <c r="A1804" s="973">
        <v>541</v>
      </c>
      <c r="B1804" s="181" t="s">
        <v>3500</v>
      </c>
      <c r="C1804" s="181" t="s">
        <v>4881</v>
      </c>
      <c r="D1804" s="116" t="s">
        <v>115</v>
      </c>
      <c r="E1804" s="116" t="s">
        <v>51</v>
      </c>
      <c r="F1804" s="82">
        <v>16.399999999999999</v>
      </c>
      <c r="G1804" s="64"/>
      <c r="H1804" s="64"/>
      <c r="I1804" s="662"/>
    </row>
    <row r="1805" spans="1:9" ht="15.75" x14ac:dyDescent="0.25">
      <c r="A1805" s="974">
        <v>542</v>
      </c>
      <c r="B1805" s="181" t="s">
        <v>3501</v>
      </c>
      <c r="C1805" s="181" t="s">
        <v>4881</v>
      </c>
      <c r="D1805" s="116" t="s">
        <v>115</v>
      </c>
      <c r="E1805" s="116" t="s">
        <v>51</v>
      </c>
      <c r="F1805" s="82">
        <v>8.8000000000000007</v>
      </c>
      <c r="G1805" s="64"/>
      <c r="H1805" s="64"/>
      <c r="I1805" s="662"/>
    </row>
    <row r="1806" spans="1:9" ht="15.75" x14ac:dyDescent="0.25">
      <c r="A1806" s="973">
        <v>543</v>
      </c>
      <c r="B1806" s="181" t="s">
        <v>3404</v>
      </c>
      <c r="C1806" s="181" t="s">
        <v>4881</v>
      </c>
      <c r="D1806" s="116" t="s">
        <v>115</v>
      </c>
      <c r="E1806" s="116" t="s">
        <v>51</v>
      </c>
      <c r="F1806" s="82">
        <v>14.5</v>
      </c>
      <c r="G1806" s="64"/>
      <c r="H1806" s="64"/>
      <c r="I1806" s="662"/>
    </row>
    <row r="1807" spans="1:9" ht="15.75" x14ac:dyDescent="0.25">
      <c r="A1807" s="974">
        <v>544</v>
      </c>
      <c r="B1807" s="181" t="s">
        <v>3502</v>
      </c>
      <c r="C1807" s="181" t="s">
        <v>4881</v>
      </c>
      <c r="D1807" s="116" t="s">
        <v>115</v>
      </c>
      <c r="E1807" s="116" t="s">
        <v>51</v>
      </c>
      <c r="F1807" s="82">
        <v>9.6</v>
      </c>
      <c r="G1807" s="64"/>
      <c r="H1807" s="64"/>
      <c r="I1807" s="662"/>
    </row>
    <row r="1808" spans="1:9" ht="15.75" x14ac:dyDescent="0.25">
      <c r="A1808" s="973">
        <v>545</v>
      </c>
      <c r="B1808" s="181" t="s">
        <v>3503</v>
      </c>
      <c r="C1808" s="181" t="s">
        <v>4881</v>
      </c>
      <c r="D1808" s="116" t="s">
        <v>115</v>
      </c>
      <c r="E1808" s="116" t="s">
        <v>51</v>
      </c>
      <c r="F1808" s="82">
        <v>20.8</v>
      </c>
      <c r="G1808" s="64"/>
      <c r="H1808" s="64"/>
      <c r="I1808" s="662"/>
    </row>
    <row r="1809" spans="1:9" ht="15.75" x14ac:dyDescent="0.25">
      <c r="A1809" s="974">
        <v>546</v>
      </c>
      <c r="B1809" s="181" t="s">
        <v>6040</v>
      </c>
      <c r="C1809" s="181" t="s">
        <v>4881</v>
      </c>
      <c r="D1809" s="116" t="s">
        <v>115</v>
      </c>
      <c r="E1809" s="116" t="s">
        <v>51</v>
      </c>
      <c r="F1809" s="82">
        <v>23</v>
      </c>
      <c r="G1809" s="64"/>
      <c r="H1809" s="64"/>
      <c r="I1809" s="662"/>
    </row>
    <row r="1810" spans="1:9" ht="15.75" x14ac:dyDescent="0.25">
      <c r="A1810" s="973">
        <v>547</v>
      </c>
      <c r="B1810" s="181" t="s">
        <v>6039</v>
      </c>
      <c r="C1810" s="181" t="s">
        <v>4881</v>
      </c>
      <c r="D1810" s="116" t="s">
        <v>115</v>
      </c>
      <c r="E1810" s="116" t="s">
        <v>51</v>
      </c>
      <c r="F1810" s="82">
        <v>18.3</v>
      </c>
      <c r="G1810" s="64"/>
      <c r="H1810" s="64"/>
      <c r="I1810" s="662"/>
    </row>
    <row r="1811" spans="1:9" ht="15.75" x14ac:dyDescent="0.25">
      <c r="A1811" s="974">
        <v>548</v>
      </c>
      <c r="B1811" s="181" t="s">
        <v>6038</v>
      </c>
      <c r="C1811" s="181" t="s">
        <v>4881</v>
      </c>
      <c r="D1811" s="116" t="s">
        <v>115</v>
      </c>
      <c r="E1811" s="116" t="s">
        <v>51</v>
      </c>
      <c r="F1811" s="82">
        <v>4</v>
      </c>
      <c r="G1811" s="64"/>
      <c r="H1811" s="64"/>
      <c r="I1811" s="662"/>
    </row>
    <row r="1812" spans="1:9" ht="15.75" x14ac:dyDescent="0.25">
      <c r="A1812" s="973">
        <v>549</v>
      </c>
      <c r="B1812" s="181" t="s">
        <v>6037</v>
      </c>
      <c r="C1812" s="181" t="s">
        <v>4881</v>
      </c>
      <c r="D1812" s="116" t="s">
        <v>115</v>
      </c>
      <c r="E1812" s="116" t="s">
        <v>51</v>
      </c>
      <c r="F1812" s="82">
        <v>3.5</v>
      </c>
      <c r="G1812" s="64"/>
      <c r="H1812" s="64"/>
      <c r="I1812" s="662"/>
    </row>
    <row r="1813" spans="1:9" s="264" customFormat="1" ht="15.75" x14ac:dyDescent="0.25">
      <c r="A1813" s="974">
        <v>550</v>
      </c>
      <c r="B1813" s="181" t="s">
        <v>6036</v>
      </c>
      <c r="C1813" s="181" t="s">
        <v>4881</v>
      </c>
      <c r="D1813" s="116" t="s">
        <v>115</v>
      </c>
      <c r="E1813" s="116" t="s">
        <v>51</v>
      </c>
      <c r="F1813" s="82">
        <v>5</v>
      </c>
      <c r="G1813" s="64"/>
      <c r="H1813" s="64"/>
      <c r="I1813" s="662"/>
    </row>
    <row r="1814" spans="1:9" ht="15.75" x14ac:dyDescent="0.25">
      <c r="A1814" s="973">
        <v>551</v>
      </c>
      <c r="B1814" s="181" t="s">
        <v>6035</v>
      </c>
      <c r="C1814" s="181" t="s">
        <v>4881</v>
      </c>
      <c r="D1814" s="116" t="s">
        <v>115</v>
      </c>
      <c r="E1814" s="116" t="s">
        <v>51</v>
      </c>
      <c r="F1814" s="82">
        <v>4</v>
      </c>
      <c r="G1814" s="64"/>
      <c r="H1814" s="64"/>
      <c r="I1814" s="662"/>
    </row>
    <row r="1815" spans="1:9" ht="15.75" x14ac:dyDescent="0.25">
      <c r="A1815" s="974">
        <v>552</v>
      </c>
      <c r="B1815" s="658" t="s">
        <v>7012</v>
      </c>
      <c r="C1815" s="658" t="s">
        <v>5419</v>
      </c>
      <c r="D1815" s="657" t="s">
        <v>115</v>
      </c>
      <c r="E1815" s="657" t="s">
        <v>51</v>
      </c>
      <c r="F1815" s="87">
        <v>129</v>
      </c>
      <c r="G1815" s="135"/>
      <c r="H1815" s="135"/>
      <c r="I1815" s="663"/>
    </row>
    <row r="1816" spans="1:9" ht="15.75" x14ac:dyDescent="0.25">
      <c r="A1816" s="973">
        <v>553</v>
      </c>
      <c r="B1816" s="181" t="s">
        <v>6034</v>
      </c>
      <c r="C1816" s="181" t="s">
        <v>5420</v>
      </c>
      <c r="D1816" s="116" t="s">
        <v>115</v>
      </c>
      <c r="E1816" s="116" t="s">
        <v>51</v>
      </c>
      <c r="F1816" s="82">
        <v>12.9</v>
      </c>
      <c r="G1816" s="64"/>
      <c r="H1816" s="64"/>
      <c r="I1816" s="662"/>
    </row>
    <row r="1817" spans="1:9" ht="15.75" x14ac:dyDescent="0.25">
      <c r="A1817" s="974">
        <v>554</v>
      </c>
      <c r="B1817" s="181" t="s">
        <v>6033</v>
      </c>
      <c r="C1817" s="181" t="s">
        <v>5420</v>
      </c>
      <c r="D1817" s="116" t="s">
        <v>115</v>
      </c>
      <c r="E1817" s="116" t="s">
        <v>51</v>
      </c>
      <c r="F1817" s="82">
        <v>5.6</v>
      </c>
      <c r="G1817" s="64"/>
      <c r="H1817" s="64"/>
      <c r="I1817" s="662"/>
    </row>
    <row r="1818" spans="1:9" ht="15.75" x14ac:dyDescent="0.25">
      <c r="A1818" s="973">
        <v>555</v>
      </c>
      <c r="B1818" s="181" t="s">
        <v>6031</v>
      </c>
      <c r="C1818" s="181" t="s">
        <v>5420</v>
      </c>
      <c r="D1818" s="116" t="s">
        <v>115</v>
      </c>
      <c r="E1818" s="116" t="s">
        <v>51</v>
      </c>
      <c r="F1818" s="82">
        <v>14.3</v>
      </c>
      <c r="G1818" s="64"/>
      <c r="H1818" s="64"/>
      <c r="I1818" s="662"/>
    </row>
    <row r="1819" spans="1:9" ht="15.75" x14ac:dyDescent="0.25">
      <c r="A1819" s="974">
        <v>556</v>
      </c>
      <c r="B1819" s="181" t="s">
        <v>6032</v>
      </c>
      <c r="C1819" s="181" t="s">
        <v>934</v>
      </c>
      <c r="D1819" s="116" t="s">
        <v>115</v>
      </c>
      <c r="E1819" s="116" t="s">
        <v>51</v>
      </c>
      <c r="F1819" s="82">
        <v>13</v>
      </c>
      <c r="G1819" s="64"/>
      <c r="H1819" s="64"/>
      <c r="I1819" s="662"/>
    </row>
    <row r="1820" spans="1:9" ht="15.75" x14ac:dyDescent="0.25">
      <c r="A1820" s="973">
        <v>557</v>
      </c>
      <c r="B1820" s="181" t="s">
        <v>348</v>
      </c>
      <c r="C1820" s="181" t="s">
        <v>934</v>
      </c>
      <c r="D1820" s="116" t="s">
        <v>115</v>
      </c>
      <c r="E1820" s="116" t="s">
        <v>51</v>
      </c>
      <c r="F1820" s="82">
        <v>2</v>
      </c>
      <c r="G1820" s="64"/>
      <c r="H1820" s="64"/>
      <c r="I1820" s="662"/>
    </row>
    <row r="1821" spans="1:9" ht="15.75" x14ac:dyDescent="0.25">
      <c r="A1821" s="974">
        <v>558</v>
      </c>
      <c r="B1821" s="181" t="s">
        <v>349</v>
      </c>
      <c r="C1821" s="181" t="s">
        <v>934</v>
      </c>
      <c r="D1821" s="116" t="s">
        <v>115</v>
      </c>
      <c r="E1821" s="116" t="s">
        <v>51</v>
      </c>
      <c r="F1821" s="82">
        <v>15</v>
      </c>
      <c r="G1821" s="64"/>
      <c r="H1821" s="64"/>
      <c r="I1821" s="662"/>
    </row>
    <row r="1822" spans="1:9" s="264" customFormat="1" ht="15.75" x14ac:dyDescent="0.25">
      <c r="A1822" s="973">
        <v>559</v>
      </c>
      <c r="B1822" s="181" t="s">
        <v>6030</v>
      </c>
      <c r="C1822" s="181" t="s">
        <v>934</v>
      </c>
      <c r="D1822" s="116" t="s">
        <v>115</v>
      </c>
      <c r="E1822" s="116" t="s">
        <v>51</v>
      </c>
      <c r="F1822" s="82">
        <v>24</v>
      </c>
      <c r="G1822" s="64"/>
      <c r="H1822" s="64"/>
      <c r="I1822" s="662"/>
    </row>
    <row r="1823" spans="1:9" ht="15.75" x14ac:dyDescent="0.25">
      <c r="A1823" s="974">
        <v>560</v>
      </c>
      <c r="B1823" s="181" t="s">
        <v>350</v>
      </c>
      <c r="C1823" s="181" t="s">
        <v>934</v>
      </c>
      <c r="D1823" s="116" t="s">
        <v>115</v>
      </c>
      <c r="E1823" s="116" t="s">
        <v>51</v>
      </c>
      <c r="F1823" s="82">
        <v>43</v>
      </c>
      <c r="G1823" s="64"/>
      <c r="H1823" s="64"/>
      <c r="I1823" s="662"/>
    </row>
    <row r="1824" spans="1:9" ht="15.75" x14ac:dyDescent="0.25">
      <c r="A1824" s="973">
        <v>561</v>
      </c>
      <c r="B1824" s="658" t="s">
        <v>6029</v>
      </c>
      <c r="C1824" s="658" t="s">
        <v>5421</v>
      </c>
      <c r="D1824" s="657" t="s">
        <v>115</v>
      </c>
      <c r="E1824" s="657" t="s">
        <v>7</v>
      </c>
      <c r="F1824" s="87">
        <v>132</v>
      </c>
      <c r="G1824" s="135"/>
      <c r="H1824" s="135"/>
      <c r="I1824" s="663"/>
    </row>
    <row r="1825" spans="1:9" ht="15.75" x14ac:dyDescent="0.25">
      <c r="A1825" s="974">
        <v>562</v>
      </c>
      <c r="B1825" s="181" t="s">
        <v>6028</v>
      </c>
      <c r="C1825" s="181" t="s">
        <v>4883</v>
      </c>
      <c r="D1825" s="116" t="s">
        <v>115</v>
      </c>
      <c r="E1825" s="116" t="s">
        <v>51</v>
      </c>
      <c r="F1825" s="82">
        <v>17</v>
      </c>
      <c r="G1825" s="64"/>
      <c r="H1825" s="64"/>
      <c r="I1825" s="662"/>
    </row>
    <row r="1826" spans="1:9" ht="15.75" x14ac:dyDescent="0.25">
      <c r="A1826" s="973">
        <v>563</v>
      </c>
      <c r="B1826" s="181" t="s">
        <v>6027</v>
      </c>
      <c r="C1826" s="181" t="s">
        <v>4883</v>
      </c>
      <c r="D1826" s="116" t="s">
        <v>115</v>
      </c>
      <c r="E1826" s="116" t="s">
        <v>51</v>
      </c>
      <c r="F1826" s="82">
        <v>14</v>
      </c>
      <c r="G1826" s="64"/>
      <c r="H1826" s="64"/>
      <c r="I1826" s="662"/>
    </row>
    <row r="1827" spans="1:9" ht="15.75" x14ac:dyDescent="0.25">
      <c r="A1827" s="974">
        <v>564</v>
      </c>
      <c r="B1827" s="181" t="s">
        <v>6023</v>
      </c>
      <c r="C1827" s="181" t="s">
        <v>4883</v>
      </c>
      <c r="D1827" s="116" t="s">
        <v>115</v>
      </c>
      <c r="E1827" s="116" t="s">
        <v>51</v>
      </c>
      <c r="F1827" s="82">
        <v>11</v>
      </c>
      <c r="G1827" s="64"/>
      <c r="H1827" s="64"/>
      <c r="I1827" s="662"/>
    </row>
    <row r="1828" spans="1:9" ht="15.75" x14ac:dyDescent="0.25">
      <c r="A1828" s="973">
        <v>565</v>
      </c>
      <c r="B1828" s="181" t="s">
        <v>6024</v>
      </c>
      <c r="C1828" s="181" t="s">
        <v>4883</v>
      </c>
      <c r="D1828" s="116" t="s">
        <v>115</v>
      </c>
      <c r="E1828" s="116" t="s">
        <v>51</v>
      </c>
      <c r="F1828" s="82">
        <v>19</v>
      </c>
      <c r="G1828" s="64"/>
      <c r="H1828" s="64"/>
      <c r="I1828" s="662"/>
    </row>
    <row r="1829" spans="1:9" ht="15.75" x14ac:dyDescent="0.25">
      <c r="A1829" s="974">
        <v>566</v>
      </c>
      <c r="B1829" s="181" t="s">
        <v>6025</v>
      </c>
      <c r="C1829" s="181" t="s">
        <v>4884</v>
      </c>
      <c r="D1829" s="116" t="s">
        <v>115</v>
      </c>
      <c r="E1829" s="116" t="s">
        <v>51</v>
      </c>
      <c r="F1829" s="82">
        <v>13.2</v>
      </c>
      <c r="G1829" s="64"/>
      <c r="H1829" s="64"/>
      <c r="I1829" s="662"/>
    </row>
    <row r="1830" spans="1:9" ht="15.75" x14ac:dyDescent="0.25">
      <c r="A1830" s="973">
        <v>567</v>
      </c>
      <c r="B1830" s="181" t="s">
        <v>6026</v>
      </c>
      <c r="C1830" s="181" t="s">
        <v>4884</v>
      </c>
      <c r="D1830" s="116" t="s">
        <v>115</v>
      </c>
      <c r="E1830" s="116" t="s">
        <v>51</v>
      </c>
      <c r="F1830" s="82">
        <v>41.5</v>
      </c>
      <c r="G1830" s="64"/>
      <c r="H1830" s="64"/>
      <c r="I1830" s="662"/>
    </row>
    <row r="1831" spans="1:9" ht="15.75" x14ac:dyDescent="0.25">
      <c r="A1831" s="974">
        <v>568</v>
      </c>
      <c r="B1831" s="181" t="s">
        <v>351</v>
      </c>
      <c r="C1831" s="181" t="s">
        <v>4884</v>
      </c>
      <c r="D1831" s="116" t="s">
        <v>115</v>
      </c>
      <c r="E1831" s="116" t="s">
        <v>51</v>
      </c>
      <c r="F1831" s="82">
        <v>19.3</v>
      </c>
      <c r="G1831" s="64"/>
      <c r="H1831" s="64"/>
      <c r="I1831" s="662"/>
    </row>
    <row r="1832" spans="1:9" ht="15.75" x14ac:dyDescent="0.25">
      <c r="A1832" s="17" t="s">
        <v>993</v>
      </c>
      <c r="B1832" s="18" t="s">
        <v>128</v>
      </c>
      <c r="C1832" s="18"/>
      <c r="D1832" s="17"/>
      <c r="E1832" s="17"/>
      <c r="F1832" s="89">
        <f>SUM(F1833:F1863)</f>
        <v>788.8</v>
      </c>
      <c r="G1832" s="64"/>
      <c r="H1832" s="64"/>
      <c r="I1832" s="662"/>
    </row>
    <row r="1833" spans="1:9" ht="15.75" x14ac:dyDescent="0.25">
      <c r="A1833" s="116">
        <v>569</v>
      </c>
      <c r="B1833" s="181" t="s">
        <v>5997</v>
      </c>
      <c r="C1833" s="181" t="s">
        <v>928</v>
      </c>
      <c r="D1833" s="116" t="s">
        <v>59</v>
      </c>
      <c r="E1833" s="116" t="s">
        <v>51</v>
      </c>
      <c r="F1833" s="82">
        <v>48</v>
      </c>
      <c r="G1833" s="64"/>
      <c r="H1833" s="64"/>
      <c r="I1833" s="662"/>
    </row>
    <row r="1834" spans="1:9" ht="15.75" x14ac:dyDescent="0.25">
      <c r="A1834" s="116">
        <v>570</v>
      </c>
      <c r="B1834" s="181" t="s">
        <v>3318</v>
      </c>
      <c r="C1834" s="181" t="s">
        <v>928</v>
      </c>
      <c r="D1834" s="116" t="s">
        <v>59</v>
      </c>
      <c r="E1834" s="116" t="s">
        <v>51</v>
      </c>
      <c r="F1834" s="82">
        <v>42</v>
      </c>
      <c r="G1834" s="64"/>
      <c r="H1834" s="64"/>
      <c r="I1834" s="662"/>
    </row>
    <row r="1835" spans="1:9" ht="15.75" x14ac:dyDescent="0.25">
      <c r="A1835" s="973">
        <v>571</v>
      </c>
      <c r="B1835" s="181" t="s">
        <v>5998</v>
      </c>
      <c r="C1835" s="181" t="s">
        <v>928</v>
      </c>
      <c r="D1835" s="116" t="s">
        <v>59</v>
      </c>
      <c r="E1835" s="116" t="s">
        <v>51</v>
      </c>
      <c r="F1835" s="82">
        <v>45</v>
      </c>
      <c r="G1835" s="64"/>
      <c r="H1835" s="64"/>
      <c r="I1835" s="662"/>
    </row>
    <row r="1836" spans="1:9" ht="15.75" x14ac:dyDescent="0.25">
      <c r="A1836" s="973">
        <v>572</v>
      </c>
      <c r="B1836" s="181" t="s">
        <v>5999</v>
      </c>
      <c r="C1836" s="181" t="s">
        <v>928</v>
      </c>
      <c r="D1836" s="116" t="s">
        <v>59</v>
      </c>
      <c r="E1836" s="116" t="s">
        <v>51</v>
      </c>
      <c r="F1836" s="82">
        <v>42</v>
      </c>
      <c r="G1836" s="64"/>
      <c r="H1836" s="64"/>
      <c r="I1836" s="662"/>
    </row>
    <row r="1837" spans="1:9" ht="15.75" x14ac:dyDescent="0.25">
      <c r="A1837" s="973">
        <v>573</v>
      </c>
      <c r="B1837" s="181" t="s">
        <v>6000</v>
      </c>
      <c r="C1837" s="181" t="s">
        <v>4886</v>
      </c>
      <c r="D1837" s="116" t="s">
        <v>59</v>
      </c>
      <c r="E1837" s="116" t="s">
        <v>51</v>
      </c>
      <c r="F1837" s="82">
        <v>48</v>
      </c>
      <c r="G1837" s="64"/>
      <c r="H1837" s="64"/>
      <c r="I1837" s="662"/>
    </row>
    <row r="1838" spans="1:9" ht="15.75" x14ac:dyDescent="0.25">
      <c r="A1838" s="973">
        <v>574</v>
      </c>
      <c r="B1838" s="181" t="s">
        <v>6001</v>
      </c>
      <c r="C1838" s="181" t="s">
        <v>4886</v>
      </c>
      <c r="D1838" s="116" t="s">
        <v>59</v>
      </c>
      <c r="E1838" s="116" t="s">
        <v>51</v>
      </c>
      <c r="F1838" s="82">
        <v>48</v>
      </c>
      <c r="G1838" s="64"/>
      <c r="H1838" s="64"/>
      <c r="I1838" s="662"/>
    </row>
    <row r="1839" spans="1:9" ht="15.75" x14ac:dyDescent="0.25">
      <c r="A1839" s="973">
        <v>575</v>
      </c>
      <c r="B1839" s="181" t="s">
        <v>6002</v>
      </c>
      <c r="C1839" s="181" t="s">
        <v>4886</v>
      </c>
      <c r="D1839" s="116" t="s">
        <v>59</v>
      </c>
      <c r="E1839" s="116" t="s">
        <v>51</v>
      </c>
      <c r="F1839" s="82">
        <v>40</v>
      </c>
      <c r="G1839" s="64"/>
      <c r="H1839" s="64"/>
      <c r="I1839" s="662"/>
    </row>
    <row r="1840" spans="1:9" ht="15.75" x14ac:dyDescent="0.25">
      <c r="A1840" s="973">
        <v>576</v>
      </c>
      <c r="B1840" s="181" t="s">
        <v>5995</v>
      </c>
      <c r="C1840" s="181" t="s">
        <v>5422</v>
      </c>
      <c r="D1840" s="116" t="s">
        <v>59</v>
      </c>
      <c r="E1840" s="116" t="s">
        <v>51</v>
      </c>
      <c r="F1840" s="82">
        <v>42</v>
      </c>
      <c r="G1840" s="64"/>
      <c r="H1840" s="64"/>
      <c r="I1840" s="662"/>
    </row>
    <row r="1841" spans="1:9" ht="15.75" x14ac:dyDescent="0.25">
      <c r="A1841" s="973">
        <v>577</v>
      </c>
      <c r="B1841" s="181" t="s">
        <v>1029</v>
      </c>
      <c r="C1841" s="181" t="s">
        <v>5422</v>
      </c>
      <c r="D1841" s="116" t="s">
        <v>59</v>
      </c>
      <c r="E1841" s="116" t="s">
        <v>51</v>
      </c>
      <c r="F1841" s="82">
        <v>32</v>
      </c>
      <c r="G1841" s="64"/>
      <c r="H1841" s="64"/>
      <c r="I1841" s="662"/>
    </row>
    <row r="1842" spans="1:9" ht="15.75" x14ac:dyDescent="0.25">
      <c r="A1842" s="973">
        <v>578</v>
      </c>
      <c r="B1842" s="181" t="s">
        <v>5996</v>
      </c>
      <c r="C1842" s="181" t="s">
        <v>4886</v>
      </c>
      <c r="D1842" s="116" t="s">
        <v>59</v>
      </c>
      <c r="E1842" s="116" t="s">
        <v>7</v>
      </c>
      <c r="F1842" s="82">
        <v>49.5</v>
      </c>
      <c r="G1842" s="64"/>
      <c r="H1842" s="64"/>
      <c r="I1842" s="662"/>
    </row>
    <row r="1843" spans="1:9" ht="15.75" x14ac:dyDescent="0.25">
      <c r="A1843" s="973">
        <v>579</v>
      </c>
      <c r="B1843" s="181" t="s">
        <v>6003</v>
      </c>
      <c r="C1843" s="181" t="s">
        <v>4886</v>
      </c>
      <c r="D1843" s="116" t="s">
        <v>59</v>
      </c>
      <c r="E1843" s="116" t="s">
        <v>51</v>
      </c>
      <c r="F1843" s="82">
        <v>9</v>
      </c>
      <c r="G1843" s="64"/>
      <c r="H1843" s="64"/>
      <c r="I1843" s="662"/>
    </row>
    <row r="1844" spans="1:9" ht="15.75" x14ac:dyDescent="0.25">
      <c r="A1844" s="973">
        <v>580</v>
      </c>
      <c r="B1844" s="181" t="s">
        <v>6004</v>
      </c>
      <c r="C1844" s="181" t="s">
        <v>4886</v>
      </c>
      <c r="D1844" s="116" t="s">
        <v>59</v>
      </c>
      <c r="E1844" s="116" t="s">
        <v>51</v>
      </c>
      <c r="F1844" s="82">
        <v>7.5</v>
      </c>
      <c r="G1844" s="64"/>
      <c r="H1844" s="64"/>
      <c r="I1844" s="662"/>
    </row>
    <row r="1845" spans="1:9" ht="15.75" x14ac:dyDescent="0.25">
      <c r="A1845" s="973">
        <v>581</v>
      </c>
      <c r="B1845" s="181" t="s">
        <v>6005</v>
      </c>
      <c r="C1845" s="181" t="s">
        <v>4886</v>
      </c>
      <c r="D1845" s="116" t="s">
        <v>59</v>
      </c>
      <c r="E1845" s="116" t="s">
        <v>51</v>
      </c>
      <c r="F1845" s="82">
        <v>5</v>
      </c>
      <c r="G1845" s="64"/>
      <c r="H1845" s="64"/>
      <c r="I1845" s="662"/>
    </row>
    <row r="1846" spans="1:9" ht="15.75" x14ac:dyDescent="0.25">
      <c r="A1846" s="973">
        <v>582</v>
      </c>
      <c r="B1846" s="181" t="s">
        <v>6006</v>
      </c>
      <c r="C1846" s="181" t="s">
        <v>4886</v>
      </c>
      <c r="D1846" s="116" t="s">
        <v>59</v>
      </c>
      <c r="E1846" s="116" t="s">
        <v>51</v>
      </c>
      <c r="F1846" s="82">
        <v>8</v>
      </c>
      <c r="G1846" s="64"/>
      <c r="H1846" s="64"/>
      <c r="I1846" s="662"/>
    </row>
    <row r="1847" spans="1:9" ht="15.75" x14ac:dyDescent="0.25">
      <c r="A1847" s="973">
        <v>583</v>
      </c>
      <c r="B1847" s="181" t="s">
        <v>6007</v>
      </c>
      <c r="C1847" s="181" t="s">
        <v>4886</v>
      </c>
      <c r="D1847" s="116" t="s">
        <v>59</v>
      </c>
      <c r="E1847" s="116" t="s">
        <v>51</v>
      </c>
      <c r="F1847" s="82">
        <v>5</v>
      </c>
      <c r="G1847" s="64"/>
      <c r="H1847" s="64"/>
      <c r="I1847" s="662"/>
    </row>
    <row r="1848" spans="1:9" ht="15.75" x14ac:dyDescent="0.25">
      <c r="A1848" s="973">
        <v>584</v>
      </c>
      <c r="B1848" s="181" t="s">
        <v>6008</v>
      </c>
      <c r="C1848" s="181" t="s">
        <v>4886</v>
      </c>
      <c r="D1848" s="116" t="s">
        <v>59</v>
      </c>
      <c r="E1848" s="116" t="s">
        <v>51</v>
      </c>
      <c r="F1848" s="82">
        <v>7</v>
      </c>
      <c r="G1848" s="64"/>
      <c r="H1848" s="64"/>
      <c r="I1848" s="662"/>
    </row>
    <row r="1849" spans="1:9" ht="15.75" x14ac:dyDescent="0.25">
      <c r="A1849" s="973">
        <v>585</v>
      </c>
      <c r="B1849" s="181" t="s">
        <v>6009</v>
      </c>
      <c r="C1849" s="181" t="s">
        <v>4886</v>
      </c>
      <c r="D1849" s="116" t="s">
        <v>59</v>
      </c>
      <c r="E1849" s="116" t="s">
        <v>51</v>
      </c>
      <c r="F1849" s="82">
        <v>8</v>
      </c>
      <c r="G1849" s="64"/>
      <c r="H1849" s="64"/>
      <c r="I1849" s="662"/>
    </row>
    <row r="1850" spans="1:9" ht="15.75" x14ac:dyDescent="0.25">
      <c r="A1850" s="973">
        <v>586</v>
      </c>
      <c r="B1850" s="181" t="s">
        <v>6010</v>
      </c>
      <c r="C1850" s="181" t="s">
        <v>4886</v>
      </c>
      <c r="D1850" s="116" t="s">
        <v>59</v>
      </c>
      <c r="E1850" s="116" t="s">
        <v>51</v>
      </c>
      <c r="F1850" s="82">
        <v>8.5</v>
      </c>
      <c r="G1850" s="64"/>
      <c r="H1850" s="64"/>
      <c r="I1850" s="662"/>
    </row>
    <row r="1851" spans="1:9" ht="15.75" x14ac:dyDescent="0.25">
      <c r="A1851" s="973">
        <v>587</v>
      </c>
      <c r="B1851" s="181" t="s">
        <v>3346</v>
      </c>
      <c r="C1851" s="181" t="s">
        <v>4886</v>
      </c>
      <c r="D1851" s="116" t="s">
        <v>59</v>
      </c>
      <c r="E1851" s="116" t="s">
        <v>51</v>
      </c>
      <c r="F1851" s="82">
        <v>4</v>
      </c>
      <c r="G1851" s="64"/>
      <c r="H1851" s="64"/>
      <c r="I1851" s="662"/>
    </row>
    <row r="1852" spans="1:9" ht="15.75" x14ac:dyDescent="0.25">
      <c r="A1852" s="973">
        <v>588</v>
      </c>
      <c r="B1852" s="181" t="s">
        <v>6011</v>
      </c>
      <c r="C1852" s="181" t="s">
        <v>4886</v>
      </c>
      <c r="D1852" s="116" t="s">
        <v>59</v>
      </c>
      <c r="E1852" s="116" t="s">
        <v>51</v>
      </c>
      <c r="F1852" s="82">
        <v>4.5</v>
      </c>
      <c r="G1852" s="64"/>
      <c r="H1852" s="64"/>
      <c r="I1852" s="662"/>
    </row>
    <row r="1853" spans="1:9" ht="15.75" x14ac:dyDescent="0.25">
      <c r="A1853" s="973">
        <v>589</v>
      </c>
      <c r="B1853" s="181" t="s">
        <v>6012</v>
      </c>
      <c r="C1853" s="181" t="s">
        <v>5422</v>
      </c>
      <c r="D1853" s="116" t="s">
        <v>59</v>
      </c>
      <c r="E1853" s="116" t="s">
        <v>51</v>
      </c>
      <c r="F1853" s="82">
        <v>19.899999999999999</v>
      </c>
      <c r="G1853" s="64"/>
      <c r="H1853" s="64"/>
      <c r="I1853" s="662"/>
    </row>
    <row r="1854" spans="1:9" ht="15.75" x14ac:dyDescent="0.25">
      <c r="A1854" s="973">
        <v>590</v>
      </c>
      <c r="B1854" s="181" t="s">
        <v>6013</v>
      </c>
      <c r="C1854" s="181" t="s">
        <v>5422</v>
      </c>
      <c r="D1854" s="116" t="s">
        <v>59</v>
      </c>
      <c r="E1854" s="116" t="s">
        <v>51</v>
      </c>
      <c r="F1854" s="82">
        <v>7.9</v>
      </c>
      <c r="G1854" s="64"/>
      <c r="H1854" s="64"/>
      <c r="I1854" s="662"/>
    </row>
    <row r="1855" spans="1:9" s="264" customFormat="1" ht="18" customHeight="1" x14ac:dyDescent="0.25">
      <c r="A1855" s="973">
        <v>591</v>
      </c>
      <c r="B1855" s="181" t="s">
        <v>6014</v>
      </c>
      <c r="C1855" s="181" t="s">
        <v>5422</v>
      </c>
      <c r="D1855" s="116" t="s">
        <v>59</v>
      </c>
      <c r="E1855" s="116" t="s">
        <v>51</v>
      </c>
      <c r="F1855" s="82">
        <v>4</v>
      </c>
      <c r="G1855" s="64"/>
      <c r="H1855" s="64"/>
      <c r="I1855" s="662"/>
    </row>
    <row r="1856" spans="1:9" ht="15.75" x14ac:dyDescent="0.25">
      <c r="A1856" s="973">
        <v>592</v>
      </c>
      <c r="B1856" s="181" t="s">
        <v>6015</v>
      </c>
      <c r="C1856" s="181" t="s">
        <v>5422</v>
      </c>
      <c r="D1856" s="116" t="s">
        <v>59</v>
      </c>
      <c r="E1856" s="116" t="s">
        <v>51</v>
      </c>
      <c r="F1856" s="82">
        <v>8</v>
      </c>
      <c r="G1856" s="64"/>
      <c r="H1856" s="64"/>
      <c r="I1856" s="662"/>
    </row>
    <row r="1857" spans="1:9" ht="31.5" x14ac:dyDescent="0.25">
      <c r="A1857" s="973">
        <v>593</v>
      </c>
      <c r="B1857" s="658" t="s">
        <v>6016</v>
      </c>
      <c r="C1857" s="658" t="s">
        <v>4888</v>
      </c>
      <c r="D1857" s="657" t="s">
        <v>59</v>
      </c>
      <c r="E1857" s="657" t="s">
        <v>7</v>
      </c>
      <c r="F1857" s="87">
        <v>123</v>
      </c>
      <c r="G1857" s="135"/>
      <c r="H1857" s="135"/>
      <c r="I1857" s="663"/>
    </row>
    <row r="1858" spans="1:9" ht="15.75" x14ac:dyDescent="0.25">
      <c r="A1858" s="973">
        <v>594</v>
      </c>
      <c r="B1858" s="181" t="s">
        <v>6017</v>
      </c>
      <c r="C1858" s="181" t="s">
        <v>4888</v>
      </c>
      <c r="D1858" s="116" t="s">
        <v>59</v>
      </c>
      <c r="E1858" s="116" t="s">
        <v>51</v>
      </c>
      <c r="F1858" s="82">
        <v>20</v>
      </c>
      <c r="G1858" s="64"/>
      <c r="H1858" s="64"/>
      <c r="I1858" s="662"/>
    </row>
    <row r="1859" spans="1:9" ht="15.75" x14ac:dyDescent="0.25">
      <c r="A1859" s="973">
        <v>595</v>
      </c>
      <c r="B1859" s="181" t="s">
        <v>6018</v>
      </c>
      <c r="C1859" s="181" t="s">
        <v>4888</v>
      </c>
      <c r="D1859" s="116" t="s">
        <v>59</v>
      </c>
      <c r="E1859" s="116" t="s">
        <v>51</v>
      </c>
      <c r="F1859" s="82">
        <v>25</v>
      </c>
      <c r="G1859" s="64"/>
      <c r="H1859" s="64"/>
      <c r="I1859" s="662"/>
    </row>
    <row r="1860" spans="1:9" ht="15.75" x14ac:dyDescent="0.25">
      <c r="A1860" s="973">
        <v>596</v>
      </c>
      <c r="B1860" s="181" t="s">
        <v>6019</v>
      </c>
      <c r="C1860" s="181" t="s">
        <v>4888</v>
      </c>
      <c r="D1860" s="116" t="s">
        <v>59</v>
      </c>
      <c r="E1860" s="116" t="s">
        <v>51</v>
      </c>
      <c r="F1860" s="82">
        <v>23</v>
      </c>
      <c r="G1860" s="64"/>
      <c r="H1860" s="64"/>
      <c r="I1860" s="662"/>
    </row>
    <row r="1861" spans="1:9" ht="15.75" x14ac:dyDescent="0.25">
      <c r="A1861" s="973">
        <v>597</v>
      </c>
      <c r="B1861" s="181" t="s">
        <v>6020</v>
      </c>
      <c r="C1861" s="181" t="s">
        <v>4888</v>
      </c>
      <c r="D1861" s="116" t="s">
        <v>59</v>
      </c>
      <c r="E1861" s="116" t="s">
        <v>51</v>
      </c>
      <c r="F1861" s="82">
        <v>23</v>
      </c>
      <c r="G1861" s="64"/>
      <c r="H1861" s="64"/>
      <c r="I1861" s="662"/>
    </row>
    <row r="1862" spans="1:9" ht="15.75" x14ac:dyDescent="0.25">
      <c r="A1862" s="973">
        <v>598</v>
      </c>
      <c r="B1862" s="181" t="s">
        <v>6021</v>
      </c>
      <c r="C1862" s="181" t="s">
        <v>4888</v>
      </c>
      <c r="D1862" s="116" t="s">
        <v>59</v>
      </c>
      <c r="E1862" s="116" t="s">
        <v>51</v>
      </c>
      <c r="F1862" s="82">
        <v>17</v>
      </c>
      <c r="G1862" s="64"/>
      <c r="H1862" s="64"/>
      <c r="I1862" s="662"/>
    </row>
    <row r="1863" spans="1:9" s="69" customFormat="1" ht="15.75" x14ac:dyDescent="0.25">
      <c r="A1863" s="973">
        <v>599</v>
      </c>
      <c r="B1863" s="181" t="s">
        <v>6022</v>
      </c>
      <c r="C1863" s="181" t="s">
        <v>4888</v>
      </c>
      <c r="D1863" s="116" t="s">
        <v>59</v>
      </c>
      <c r="E1863" s="116" t="s">
        <v>51</v>
      </c>
      <c r="F1863" s="82">
        <v>15</v>
      </c>
      <c r="G1863" s="64"/>
      <c r="H1863" s="64"/>
      <c r="I1863" s="662"/>
    </row>
    <row r="1864" spans="1:9" ht="15.75" x14ac:dyDescent="0.25">
      <c r="A1864" s="71" t="s">
        <v>413</v>
      </c>
      <c r="B1864" s="72" t="s">
        <v>414</v>
      </c>
      <c r="C1864" s="72"/>
      <c r="D1864" s="71"/>
      <c r="E1864" s="71"/>
      <c r="F1864" s="85"/>
      <c r="G1864" s="134"/>
      <c r="H1864" s="134"/>
      <c r="I1864" s="661"/>
    </row>
    <row r="1865" spans="1:9" ht="15.75" x14ac:dyDescent="0.25">
      <c r="A1865" s="15" t="s">
        <v>3</v>
      </c>
      <c r="B1865" s="18" t="s">
        <v>796</v>
      </c>
      <c r="C1865" s="16"/>
      <c r="D1865" s="15"/>
      <c r="E1865" s="15"/>
      <c r="F1865" s="84"/>
      <c r="G1865" s="66"/>
      <c r="H1865" s="66"/>
      <c r="I1865" s="665"/>
    </row>
    <row r="1866" spans="1:9" ht="15.75" x14ac:dyDescent="0.25">
      <c r="A1866" s="116">
        <v>1</v>
      </c>
      <c r="B1866" s="181" t="s">
        <v>3504</v>
      </c>
      <c r="C1866" s="181" t="s">
        <v>355</v>
      </c>
      <c r="D1866" s="116" t="s">
        <v>59</v>
      </c>
      <c r="E1866" s="116" t="s">
        <v>51</v>
      </c>
      <c r="F1866" s="82">
        <v>8.8000000000000007</v>
      </c>
      <c r="G1866" s="64"/>
      <c r="H1866" s="64"/>
      <c r="I1866" s="662"/>
    </row>
    <row r="1867" spans="1:9" ht="15.75" x14ac:dyDescent="0.25">
      <c r="A1867" s="116">
        <v>2</v>
      </c>
      <c r="B1867" s="181" t="s">
        <v>3505</v>
      </c>
      <c r="C1867" s="181" t="s">
        <v>355</v>
      </c>
      <c r="D1867" s="116" t="s">
        <v>59</v>
      </c>
      <c r="E1867" s="116" t="s">
        <v>51</v>
      </c>
      <c r="F1867" s="82">
        <v>6.2</v>
      </c>
      <c r="G1867" s="64"/>
      <c r="H1867" s="64"/>
      <c r="I1867" s="662"/>
    </row>
    <row r="1868" spans="1:9" ht="15.75" x14ac:dyDescent="0.25">
      <c r="A1868" s="973">
        <v>3</v>
      </c>
      <c r="B1868" s="181" t="s">
        <v>2461</v>
      </c>
      <c r="C1868" s="181" t="s">
        <v>355</v>
      </c>
      <c r="D1868" s="116" t="s">
        <v>59</v>
      </c>
      <c r="E1868" s="116" t="s">
        <v>51</v>
      </c>
      <c r="F1868" s="82">
        <v>14</v>
      </c>
      <c r="G1868" s="64"/>
      <c r="H1868" s="64"/>
      <c r="I1868" s="662"/>
    </row>
    <row r="1869" spans="1:9" ht="15.75" x14ac:dyDescent="0.25">
      <c r="A1869" s="973">
        <v>4</v>
      </c>
      <c r="B1869" s="181" t="s">
        <v>3506</v>
      </c>
      <c r="C1869" s="181" t="s">
        <v>355</v>
      </c>
      <c r="D1869" s="116" t="s">
        <v>59</v>
      </c>
      <c r="E1869" s="116" t="s">
        <v>51</v>
      </c>
      <c r="F1869" s="82">
        <v>8</v>
      </c>
      <c r="G1869" s="64"/>
      <c r="H1869" s="64"/>
      <c r="I1869" s="662"/>
    </row>
    <row r="1870" spans="1:9" ht="15.75" x14ac:dyDescent="0.25">
      <c r="A1870" s="973">
        <v>5</v>
      </c>
      <c r="B1870" s="181" t="s">
        <v>3507</v>
      </c>
      <c r="C1870" s="181" t="s">
        <v>355</v>
      </c>
      <c r="D1870" s="116" t="s">
        <v>59</v>
      </c>
      <c r="E1870" s="116" t="s">
        <v>51</v>
      </c>
      <c r="F1870" s="82">
        <v>12</v>
      </c>
      <c r="G1870" s="64"/>
      <c r="H1870" s="64"/>
      <c r="I1870" s="662"/>
    </row>
    <row r="1871" spans="1:9" ht="15.75" x14ac:dyDescent="0.25">
      <c r="A1871" s="973">
        <v>6</v>
      </c>
      <c r="B1871" s="181" t="s">
        <v>3220</v>
      </c>
      <c r="C1871" s="181" t="s">
        <v>355</v>
      </c>
      <c r="D1871" s="116" t="s">
        <v>59</v>
      </c>
      <c r="E1871" s="116" t="s">
        <v>51</v>
      </c>
      <c r="F1871" s="82">
        <v>10</v>
      </c>
      <c r="G1871" s="64"/>
      <c r="H1871" s="64"/>
      <c r="I1871" s="662"/>
    </row>
    <row r="1872" spans="1:9" ht="15.75" x14ac:dyDescent="0.25">
      <c r="A1872" s="973">
        <v>7</v>
      </c>
      <c r="B1872" s="181" t="s">
        <v>3508</v>
      </c>
      <c r="C1872" s="181" t="s">
        <v>355</v>
      </c>
      <c r="D1872" s="116" t="s">
        <v>59</v>
      </c>
      <c r="E1872" s="116" t="s">
        <v>51</v>
      </c>
      <c r="F1872" s="82">
        <v>20</v>
      </c>
      <c r="G1872" s="64"/>
      <c r="H1872" s="64"/>
      <c r="I1872" s="662"/>
    </row>
    <row r="1873" spans="1:9" ht="15.75" x14ac:dyDescent="0.25">
      <c r="A1873" s="973">
        <v>8</v>
      </c>
      <c r="B1873" s="181" t="s">
        <v>3509</v>
      </c>
      <c r="C1873" s="181" t="s">
        <v>356</v>
      </c>
      <c r="D1873" s="116" t="s">
        <v>59</v>
      </c>
      <c r="E1873" s="116" t="s">
        <v>51</v>
      </c>
      <c r="F1873" s="82">
        <v>5</v>
      </c>
      <c r="G1873" s="64"/>
      <c r="H1873" s="64"/>
      <c r="I1873" s="662"/>
    </row>
    <row r="1874" spans="1:9" ht="15.75" x14ac:dyDescent="0.25">
      <c r="A1874" s="973">
        <v>9</v>
      </c>
      <c r="B1874" s="181" t="s">
        <v>3510</v>
      </c>
      <c r="C1874" s="181" t="s">
        <v>356</v>
      </c>
      <c r="D1874" s="116" t="s">
        <v>59</v>
      </c>
      <c r="E1874" s="116" t="s">
        <v>51</v>
      </c>
      <c r="F1874" s="82">
        <v>9.5</v>
      </c>
      <c r="G1874" s="64"/>
      <c r="H1874" s="64"/>
      <c r="I1874" s="662"/>
    </row>
    <row r="1875" spans="1:9" ht="15.75" x14ac:dyDescent="0.25">
      <c r="A1875" s="973">
        <v>10</v>
      </c>
      <c r="B1875" s="181" t="s">
        <v>3511</v>
      </c>
      <c r="C1875" s="181" t="s">
        <v>356</v>
      </c>
      <c r="D1875" s="116" t="s">
        <v>59</v>
      </c>
      <c r="E1875" s="116" t="s">
        <v>51</v>
      </c>
      <c r="F1875" s="82">
        <v>30</v>
      </c>
      <c r="G1875" s="64"/>
      <c r="H1875" s="64"/>
      <c r="I1875" s="662"/>
    </row>
    <row r="1876" spans="1:9" ht="15.75" x14ac:dyDescent="0.25">
      <c r="A1876" s="973">
        <v>11</v>
      </c>
      <c r="B1876" s="181" t="s">
        <v>3512</v>
      </c>
      <c r="C1876" s="181" t="s">
        <v>356</v>
      </c>
      <c r="D1876" s="116" t="s">
        <v>59</v>
      </c>
      <c r="E1876" s="116" t="s">
        <v>51</v>
      </c>
      <c r="F1876" s="82">
        <v>11.5</v>
      </c>
      <c r="G1876" s="64"/>
      <c r="H1876" s="64"/>
      <c r="I1876" s="662"/>
    </row>
    <row r="1877" spans="1:9" ht="15.75" x14ac:dyDescent="0.25">
      <c r="A1877" s="973">
        <v>12</v>
      </c>
      <c r="B1877" s="181" t="s">
        <v>3513</v>
      </c>
      <c r="C1877" s="181" t="s">
        <v>356</v>
      </c>
      <c r="D1877" s="116" t="s">
        <v>59</v>
      </c>
      <c r="E1877" s="116" t="s">
        <v>51</v>
      </c>
      <c r="F1877" s="82">
        <v>8.5</v>
      </c>
      <c r="G1877" s="64"/>
      <c r="H1877" s="64"/>
      <c r="I1877" s="662"/>
    </row>
    <row r="1878" spans="1:9" ht="15.75" x14ac:dyDescent="0.25">
      <c r="A1878" s="973">
        <v>13</v>
      </c>
      <c r="B1878" s="181" t="s">
        <v>3514</v>
      </c>
      <c r="C1878" s="181" t="s">
        <v>356</v>
      </c>
      <c r="D1878" s="116" t="s">
        <v>59</v>
      </c>
      <c r="E1878" s="116" t="s">
        <v>51</v>
      </c>
      <c r="F1878" s="82">
        <v>5</v>
      </c>
      <c r="G1878" s="64"/>
      <c r="H1878" s="64"/>
      <c r="I1878" s="662"/>
    </row>
    <row r="1879" spans="1:9" ht="15.75" x14ac:dyDescent="0.25">
      <c r="A1879" s="973">
        <v>14</v>
      </c>
      <c r="B1879" s="181" t="s">
        <v>3515</v>
      </c>
      <c r="C1879" s="181" t="s">
        <v>357</v>
      </c>
      <c r="D1879" s="116" t="s">
        <v>59</v>
      </c>
      <c r="E1879" s="116" t="s">
        <v>51</v>
      </c>
      <c r="F1879" s="82">
        <v>20</v>
      </c>
      <c r="G1879" s="64"/>
      <c r="H1879" s="64"/>
      <c r="I1879" s="662"/>
    </row>
    <row r="1880" spans="1:9" ht="15.75" x14ac:dyDescent="0.25">
      <c r="A1880" s="973">
        <v>15</v>
      </c>
      <c r="B1880" s="181" t="s">
        <v>3516</v>
      </c>
      <c r="C1880" s="181" t="s">
        <v>357</v>
      </c>
      <c r="D1880" s="116" t="s">
        <v>59</v>
      </c>
      <c r="E1880" s="116" t="s">
        <v>51</v>
      </c>
      <c r="F1880" s="82">
        <v>17</v>
      </c>
      <c r="G1880" s="64"/>
      <c r="H1880" s="64"/>
      <c r="I1880" s="662"/>
    </row>
    <row r="1881" spans="1:9" ht="15.75" x14ac:dyDescent="0.25">
      <c r="A1881" s="973">
        <v>16</v>
      </c>
      <c r="B1881" s="181" t="s">
        <v>3517</v>
      </c>
      <c r="C1881" s="181" t="s">
        <v>357</v>
      </c>
      <c r="D1881" s="116" t="s">
        <v>59</v>
      </c>
      <c r="E1881" s="116" t="s">
        <v>51</v>
      </c>
      <c r="F1881" s="82">
        <v>15</v>
      </c>
      <c r="G1881" s="64"/>
      <c r="H1881" s="64"/>
      <c r="I1881" s="662"/>
    </row>
    <row r="1882" spans="1:9" ht="15.75" x14ac:dyDescent="0.25">
      <c r="A1882" s="973">
        <v>17</v>
      </c>
      <c r="B1882" s="181" t="s">
        <v>7034</v>
      </c>
      <c r="C1882" s="181" t="s">
        <v>358</v>
      </c>
      <c r="D1882" s="116" t="s">
        <v>59</v>
      </c>
      <c r="E1882" s="116" t="s">
        <v>51</v>
      </c>
      <c r="F1882" s="82">
        <v>6</v>
      </c>
      <c r="G1882" s="64"/>
      <c r="H1882" s="64"/>
      <c r="I1882" s="662"/>
    </row>
    <row r="1883" spans="1:9" ht="15.75" x14ac:dyDescent="0.25">
      <c r="A1883" s="973">
        <v>18</v>
      </c>
      <c r="B1883" s="181" t="s">
        <v>7035</v>
      </c>
      <c r="C1883" s="181" t="s">
        <v>358</v>
      </c>
      <c r="D1883" s="116" t="s">
        <v>59</v>
      </c>
      <c r="E1883" s="116" t="s">
        <v>51</v>
      </c>
      <c r="F1883" s="82">
        <v>4</v>
      </c>
      <c r="G1883" s="64"/>
      <c r="H1883" s="64"/>
      <c r="I1883" s="662"/>
    </row>
    <row r="1884" spans="1:9" ht="15.75" x14ac:dyDescent="0.25">
      <c r="A1884" s="973">
        <v>19</v>
      </c>
      <c r="B1884" s="181" t="s">
        <v>3518</v>
      </c>
      <c r="C1884" s="181" t="s">
        <v>358</v>
      </c>
      <c r="D1884" s="116" t="s">
        <v>59</v>
      </c>
      <c r="E1884" s="116" t="s">
        <v>51</v>
      </c>
      <c r="F1884" s="82">
        <v>3</v>
      </c>
      <c r="G1884" s="64"/>
      <c r="H1884" s="64"/>
      <c r="I1884" s="662"/>
    </row>
    <row r="1885" spans="1:9" ht="15.75" x14ac:dyDescent="0.25">
      <c r="A1885" s="973">
        <v>20</v>
      </c>
      <c r="B1885" s="181" t="s">
        <v>3519</v>
      </c>
      <c r="C1885" s="181" t="s">
        <v>358</v>
      </c>
      <c r="D1885" s="116" t="s">
        <v>59</v>
      </c>
      <c r="E1885" s="116" t="s">
        <v>51</v>
      </c>
      <c r="F1885" s="82">
        <v>2</v>
      </c>
      <c r="G1885" s="64"/>
      <c r="H1885" s="64"/>
      <c r="I1885" s="662"/>
    </row>
    <row r="1886" spans="1:9" ht="15.75" x14ac:dyDescent="0.25">
      <c r="A1886" s="973">
        <v>21</v>
      </c>
      <c r="B1886" s="181" t="s">
        <v>3520</v>
      </c>
      <c r="C1886" s="181" t="s">
        <v>358</v>
      </c>
      <c r="D1886" s="116" t="s">
        <v>59</v>
      </c>
      <c r="E1886" s="116" t="s">
        <v>51</v>
      </c>
      <c r="F1886" s="82">
        <v>14</v>
      </c>
      <c r="G1886" s="64"/>
      <c r="H1886" s="64"/>
      <c r="I1886" s="662"/>
    </row>
    <row r="1887" spans="1:9" ht="15.75" x14ac:dyDescent="0.25">
      <c r="A1887" s="973">
        <v>22</v>
      </c>
      <c r="B1887" s="38" t="s">
        <v>3521</v>
      </c>
      <c r="C1887" s="38" t="s">
        <v>359</v>
      </c>
      <c r="D1887" s="116" t="s">
        <v>59</v>
      </c>
      <c r="E1887" s="116" t="s">
        <v>51</v>
      </c>
      <c r="F1887" s="91">
        <v>24</v>
      </c>
      <c r="G1887" s="64"/>
      <c r="H1887" s="64"/>
      <c r="I1887" s="662"/>
    </row>
    <row r="1888" spans="1:9" ht="15.75" x14ac:dyDescent="0.25">
      <c r="A1888" s="973">
        <v>23</v>
      </c>
      <c r="B1888" s="38" t="s">
        <v>3522</v>
      </c>
      <c r="C1888" s="38" t="s">
        <v>359</v>
      </c>
      <c r="D1888" s="116" t="s">
        <v>59</v>
      </c>
      <c r="E1888" s="116" t="s">
        <v>51</v>
      </c>
      <c r="F1888" s="91">
        <v>15</v>
      </c>
      <c r="G1888" s="64"/>
      <c r="H1888" s="64"/>
      <c r="I1888" s="662"/>
    </row>
    <row r="1889" spans="1:9" ht="15.75" x14ac:dyDescent="0.25">
      <c r="A1889" s="973">
        <v>24</v>
      </c>
      <c r="B1889" s="18" t="s">
        <v>797</v>
      </c>
      <c r="C1889" s="16"/>
      <c r="D1889" s="15"/>
      <c r="E1889" s="15"/>
      <c r="F1889" s="84"/>
      <c r="G1889" s="64"/>
      <c r="H1889" s="64"/>
      <c r="I1889" s="662"/>
    </row>
    <row r="1890" spans="1:9" ht="15.75" x14ac:dyDescent="0.25">
      <c r="A1890" s="973">
        <v>25</v>
      </c>
      <c r="B1890" s="181" t="s">
        <v>3523</v>
      </c>
      <c r="C1890" s="181" t="s">
        <v>361</v>
      </c>
      <c r="D1890" s="116" t="s">
        <v>59</v>
      </c>
      <c r="E1890" s="116" t="s">
        <v>51</v>
      </c>
      <c r="F1890" s="91" t="s">
        <v>168</v>
      </c>
      <c r="G1890" s="64"/>
      <c r="H1890" s="64"/>
      <c r="I1890" s="662"/>
    </row>
    <row r="1891" spans="1:9" ht="15.75" x14ac:dyDescent="0.25">
      <c r="A1891" s="973">
        <v>26</v>
      </c>
      <c r="B1891" s="181" t="s">
        <v>3524</v>
      </c>
      <c r="C1891" s="181" t="s">
        <v>362</v>
      </c>
      <c r="D1891" s="116" t="s">
        <v>59</v>
      </c>
      <c r="E1891" s="116" t="s">
        <v>51</v>
      </c>
      <c r="F1891" s="82">
        <v>9</v>
      </c>
      <c r="G1891" s="64"/>
      <c r="H1891" s="64"/>
      <c r="I1891" s="662"/>
    </row>
    <row r="1892" spans="1:9" ht="15.75" x14ac:dyDescent="0.25">
      <c r="A1892" s="973">
        <v>27</v>
      </c>
      <c r="B1892" s="181" t="s">
        <v>3171</v>
      </c>
      <c r="C1892" s="181" t="s">
        <v>362</v>
      </c>
      <c r="D1892" s="116" t="s">
        <v>59</v>
      </c>
      <c r="E1892" s="116" t="s">
        <v>51</v>
      </c>
      <c r="F1892" s="82" t="s">
        <v>363</v>
      </c>
      <c r="G1892" s="64"/>
      <c r="H1892" s="64"/>
      <c r="I1892" s="662"/>
    </row>
    <row r="1893" spans="1:9" ht="15.75" x14ac:dyDescent="0.25">
      <c r="A1893" s="973">
        <v>28</v>
      </c>
      <c r="B1893" s="181" t="s">
        <v>3525</v>
      </c>
      <c r="C1893" s="181" t="s">
        <v>362</v>
      </c>
      <c r="D1893" s="116" t="s">
        <v>59</v>
      </c>
      <c r="E1893" s="116" t="s">
        <v>51</v>
      </c>
      <c r="F1893" s="82" t="s">
        <v>364</v>
      </c>
      <c r="G1893" s="64"/>
      <c r="H1893" s="64"/>
      <c r="I1893" s="662"/>
    </row>
    <row r="1894" spans="1:9" ht="15.75" x14ac:dyDescent="0.25">
      <c r="A1894" s="973">
        <v>29</v>
      </c>
      <c r="B1894" s="181" t="s">
        <v>3526</v>
      </c>
      <c r="C1894" s="181" t="s">
        <v>362</v>
      </c>
      <c r="D1894" s="116" t="s">
        <v>59</v>
      </c>
      <c r="E1894" s="116" t="s">
        <v>51</v>
      </c>
      <c r="F1894" s="82" t="s">
        <v>169</v>
      </c>
      <c r="G1894" s="64"/>
      <c r="H1894" s="64"/>
      <c r="I1894" s="662"/>
    </row>
    <row r="1895" spans="1:9" ht="15.75" x14ac:dyDescent="0.25">
      <c r="A1895" s="973">
        <v>30</v>
      </c>
      <c r="B1895" s="181" t="s">
        <v>3527</v>
      </c>
      <c r="C1895" s="181" t="s">
        <v>362</v>
      </c>
      <c r="D1895" s="116" t="s">
        <v>59</v>
      </c>
      <c r="E1895" s="116" t="s">
        <v>51</v>
      </c>
      <c r="F1895" s="82" t="s">
        <v>170</v>
      </c>
      <c r="G1895" s="64"/>
      <c r="H1895" s="64"/>
      <c r="I1895" s="662"/>
    </row>
    <row r="1896" spans="1:9" ht="15.75" x14ac:dyDescent="0.25">
      <c r="A1896" s="973">
        <v>31</v>
      </c>
      <c r="B1896" s="181" t="s">
        <v>3528</v>
      </c>
      <c r="C1896" s="181" t="s">
        <v>366</v>
      </c>
      <c r="D1896" s="116" t="s">
        <v>59</v>
      </c>
      <c r="E1896" s="116" t="s">
        <v>51</v>
      </c>
      <c r="F1896" s="82" t="s">
        <v>365</v>
      </c>
      <c r="G1896" s="64"/>
      <c r="H1896" s="64"/>
      <c r="I1896" s="662"/>
    </row>
    <row r="1897" spans="1:9" ht="15.75" x14ac:dyDescent="0.25">
      <c r="A1897" s="973">
        <v>32</v>
      </c>
      <c r="B1897" s="181" t="s">
        <v>3529</v>
      </c>
      <c r="C1897" s="181" t="s">
        <v>366</v>
      </c>
      <c r="D1897" s="116" t="s">
        <v>59</v>
      </c>
      <c r="E1897" s="116" t="s">
        <v>51</v>
      </c>
      <c r="F1897" s="82">
        <v>14</v>
      </c>
      <c r="G1897" s="64"/>
      <c r="H1897" s="64"/>
      <c r="I1897" s="662"/>
    </row>
    <row r="1898" spans="1:9" ht="15.75" x14ac:dyDescent="0.25">
      <c r="A1898" s="973">
        <v>33</v>
      </c>
      <c r="B1898" s="181" t="s">
        <v>3530</v>
      </c>
      <c r="C1898" s="181" t="s">
        <v>366</v>
      </c>
      <c r="D1898" s="116" t="s">
        <v>59</v>
      </c>
      <c r="E1898" s="116" t="s">
        <v>51</v>
      </c>
      <c r="F1898" s="82">
        <v>20</v>
      </c>
      <c r="G1898" s="64"/>
      <c r="H1898" s="64"/>
      <c r="I1898" s="662"/>
    </row>
    <row r="1899" spans="1:9" ht="15.75" x14ac:dyDescent="0.25">
      <c r="A1899" s="973">
        <v>34</v>
      </c>
      <c r="B1899" s="181" t="s">
        <v>978</v>
      </c>
      <c r="C1899" s="181" t="s">
        <v>366</v>
      </c>
      <c r="D1899" s="116" t="s">
        <v>59</v>
      </c>
      <c r="E1899" s="116" t="s">
        <v>51</v>
      </c>
      <c r="F1899" s="82" t="s">
        <v>165</v>
      </c>
      <c r="G1899" s="64"/>
      <c r="H1899" s="64"/>
      <c r="I1899" s="662"/>
    </row>
    <row r="1900" spans="1:9" ht="15.75" x14ac:dyDescent="0.25">
      <c r="A1900" s="973">
        <v>35</v>
      </c>
      <c r="B1900" s="181" t="s">
        <v>979</v>
      </c>
      <c r="C1900" s="181" t="s">
        <v>366</v>
      </c>
      <c r="D1900" s="116" t="s">
        <v>59</v>
      </c>
      <c r="E1900" s="116" t="s">
        <v>51</v>
      </c>
      <c r="F1900" s="82" t="s">
        <v>980</v>
      </c>
      <c r="G1900" s="64"/>
      <c r="H1900" s="64"/>
      <c r="I1900" s="662"/>
    </row>
    <row r="1901" spans="1:9" ht="15.75" x14ac:dyDescent="0.25">
      <c r="A1901" s="973">
        <v>36</v>
      </c>
      <c r="B1901" s="181" t="s">
        <v>3531</v>
      </c>
      <c r="C1901" s="181" t="s">
        <v>366</v>
      </c>
      <c r="D1901" s="116" t="s">
        <v>59</v>
      </c>
      <c r="E1901" s="116" t="s">
        <v>51</v>
      </c>
      <c r="F1901" s="82" t="s">
        <v>164</v>
      </c>
      <c r="G1901" s="64"/>
      <c r="H1901" s="64"/>
      <c r="I1901" s="662"/>
    </row>
    <row r="1902" spans="1:9" ht="15.75" x14ac:dyDescent="0.25">
      <c r="A1902" s="973">
        <v>37</v>
      </c>
      <c r="B1902" s="181" t="s">
        <v>3532</v>
      </c>
      <c r="C1902" s="181" t="s">
        <v>361</v>
      </c>
      <c r="D1902" s="116" t="s">
        <v>59</v>
      </c>
      <c r="E1902" s="116" t="s">
        <v>51</v>
      </c>
      <c r="F1902" s="82" t="s">
        <v>367</v>
      </c>
      <c r="G1902" s="64"/>
      <c r="H1902" s="64"/>
      <c r="I1902" s="662"/>
    </row>
    <row r="1903" spans="1:9" ht="15.75" x14ac:dyDescent="0.25">
      <c r="A1903" s="973">
        <v>38</v>
      </c>
      <c r="B1903" s="181" t="s">
        <v>2891</v>
      </c>
      <c r="C1903" s="181" t="s">
        <v>369</v>
      </c>
      <c r="D1903" s="116" t="s">
        <v>59</v>
      </c>
      <c r="E1903" s="116" t="s">
        <v>51</v>
      </c>
      <c r="F1903" s="82" t="s">
        <v>368</v>
      </c>
      <c r="G1903" s="64"/>
      <c r="H1903" s="64"/>
      <c r="I1903" s="662"/>
    </row>
    <row r="1904" spans="1:9" ht="15.75" x14ac:dyDescent="0.25">
      <c r="A1904" s="973">
        <v>39</v>
      </c>
      <c r="B1904" s="181" t="s">
        <v>3533</v>
      </c>
      <c r="C1904" s="181" t="s">
        <v>369</v>
      </c>
      <c r="D1904" s="116" t="s">
        <v>59</v>
      </c>
      <c r="E1904" s="116" t="s">
        <v>51</v>
      </c>
      <c r="F1904" s="82" t="s">
        <v>370</v>
      </c>
      <c r="G1904" s="64"/>
      <c r="H1904" s="64"/>
      <c r="I1904" s="662"/>
    </row>
    <row r="1905" spans="1:9" ht="15.75" x14ac:dyDescent="0.25">
      <c r="A1905" s="973">
        <v>40</v>
      </c>
      <c r="B1905" s="181" t="s">
        <v>3534</v>
      </c>
      <c r="C1905" s="181" t="s">
        <v>369</v>
      </c>
      <c r="D1905" s="116" t="s">
        <v>59</v>
      </c>
      <c r="E1905" s="116" t="s">
        <v>7</v>
      </c>
      <c r="F1905" s="82" t="s">
        <v>371</v>
      </c>
      <c r="G1905" s="64"/>
      <c r="H1905" s="64"/>
      <c r="I1905" s="662"/>
    </row>
    <row r="1906" spans="1:9" ht="15.75" x14ac:dyDescent="0.25">
      <c r="A1906" s="973">
        <v>41</v>
      </c>
      <c r="B1906" s="181" t="s">
        <v>3536</v>
      </c>
      <c r="C1906" s="181" t="s">
        <v>369</v>
      </c>
      <c r="D1906" s="116" t="s">
        <v>59</v>
      </c>
      <c r="E1906" s="116" t="s">
        <v>51</v>
      </c>
      <c r="F1906" s="82">
        <v>12</v>
      </c>
      <c r="G1906" s="64"/>
      <c r="H1906" s="64"/>
      <c r="I1906" s="662"/>
    </row>
    <row r="1907" spans="1:9" ht="15.75" x14ac:dyDescent="0.25">
      <c r="A1907" s="973">
        <v>42</v>
      </c>
      <c r="B1907" s="181" t="s">
        <v>3535</v>
      </c>
      <c r="C1907" s="181" t="s">
        <v>369</v>
      </c>
      <c r="D1907" s="116" t="s">
        <v>59</v>
      </c>
      <c r="E1907" s="116" t="s">
        <v>51</v>
      </c>
      <c r="F1907" s="82" t="s">
        <v>981</v>
      </c>
      <c r="G1907" s="64"/>
      <c r="H1907" s="64"/>
      <c r="I1907" s="662"/>
    </row>
    <row r="1908" spans="1:9" ht="15.75" x14ac:dyDescent="0.25">
      <c r="A1908" s="973">
        <v>43</v>
      </c>
      <c r="B1908" s="181" t="s">
        <v>978</v>
      </c>
      <c r="C1908" s="181" t="s">
        <v>369</v>
      </c>
      <c r="D1908" s="116" t="s">
        <v>59</v>
      </c>
      <c r="E1908" s="116" t="s">
        <v>51</v>
      </c>
      <c r="F1908" s="82" t="s">
        <v>167</v>
      </c>
      <c r="G1908" s="64"/>
      <c r="H1908" s="64"/>
      <c r="I1908" s="662"/>
    </row>
    <row r="1909" spans="1:9" ht="15.75" x14ac:dyDescent="0.25">
      <c r="A1909" s="973">
        <v>44</v>
      </c>
      <c r="B1909" s="181" t="s">
        <v>3537</v>
      </c>
      <c r="C1909" s="181" t="s">
        <v>369</v>
      </c>
      <c r="D1909" s="116" t="s">
        <v>59</v>
      </c>
      <c r="E1909" s="116" t="s">
        <v>51</v>
      </c>
      <c r="F1909" s="82" t="s">
        <v>982</v>
      </c>
      <c r="G1909" s="64"/>
      <c r="H1909" s="64"/>
      <c r="I1909" s="662"/>
    </row>
    <row r="1910" spans="1:9" ht="15.75" x14ac:dyDescent="0.25">
      <c r="A1910" s="973">
        <v>45</v>
      </c>
      <c r="B1910" s="181" t="s">
        <v>3538</v>
      </c>
      <c r="C1910" s="181" t="s">
        <v>369</v>
      </c>
      <c r="D1910" s="116" t="s">
        <v>59</v>
      </c>
      <c r="E1910" s="116" t="s">
        <v>51</v>
      </c>
      <c r="F1910" s="82" t="s">
        <v>983</v>
      </c>
      <c r="G1910" s="64"/>
      <c r="H1910" s="64"/>
      <c r="I1910" s="662"/>
    </row>
    <row r="1911" spans="1:9" ht="15.75" x14ac:dyDescent="0.25">
      <c r="A1911" s="15" t="s">
        <v>51</v>
      </c>
      <c r="B1911" s="18" t="s">
        <v>798</v>
      </c>
      <c r="C1911" s="16"/>
      <c r="D1911" s="15"/>
      <c r="E1911" s="15"/>
      <c r="F1911" s="84"/>
      <c r="G1911" s="64"/>
      <c r="H1911" s="64"/>
      <c r="I1911" s="662"/>
    </row>
    <row r="1912" spans="1:9" ht="15.75" x14ac:dyDescent="0.25">
      <c r="A1912" s="116">
        <v>46</v>
      </c>
      <c r="B1912" s="181" t="s">
        <v>3539</v>
      </c>
      <c r="C1912" s="181" t="s">
        <v>387</v>
      </c>
      <c r="D1912" s="116" t="s">
        <v>59</v>
      </c>
      <c r="E1912" s="116" t="s">
        <v>7</v>
      </c>
      <c r="F1912" s="82" t="s">
        <v>179</v>
      </c>
      <c r="G1912" s="64"/>
      <c r="H1912" s="64"/>
      <c r="I1912" s="662"/>
    </row>
    <row r="1913" spans="1:9" ht="15.75" x14ac:dyDescent="0.25">
      <c r="A1913" s="116">
        <v>47</v>
      </c>
      <c r="B1913" s="181" t="s">
        <v>3540</v>
      </c>
      <c r="C1913" s="181" t="s">
        <v>373</v>
      </c>
      <c r="D1913" s="116" t="s">
        <v>59</v>
      </c>
      <c r="E1913" s="116" t="s">
        <v>51</v>
      </c>
      <c r="F1913" s="82">
        <v>8</v>
      </c>
      <c r="G1913" s="64"/>
      <c r="H1913" s="64"/>
      <c r="I1913" s="662"/>
    </row>
    <row r="1914" spans="1:9" ht="15.75" x14ac:dyDescent="0.25">
      <c r="A1914" s="973">
        <v>48</v>
      </c>
      <c r="B1914" s="181" t="s">
        <v>6043</v>
      </c>
      <c r="C1914" s="181" t="s">
        <v>373</v>
      </c>
      <c r="D1914" s="116" t="s">
        <v>59</v>
      </c>
      <c r="E1914" s="116" t="s">
        <v>51</v>
      </c>
      <c r="F1914" s="82">
        <v>8</v>
      </c>
      <c r="G1914" s="64"/>
      <c r="H1914" s="64"/>
      <c r="I1914" s="662"/>
    </row>
    <row r="1915" spans="1:9" ht="15.75" x14ac:dyDescent="0.25">
      <c r="A1915" s="973">
        <v>49</v>
      </c>
      <c r="B1915" s="181" t="s">
        <v>3541</v>
      </c>
      <c r="C1915" s="181" t="s">
        <v>374</v>
      </c>
      <c r="D1915" s="116" t="s">
        <v>59</v>
      </c>
      <c r="E1915" s="116" t="s">
        <v>7</v>
      </c>
      <c r="F1915" s="82">
        <v>15</v>
      </c>
      <c r="G1915" s="64"/>
      <c r="H1915" s="64"/>
      <c r="I1915" s="662"/>
    </row>
    <row r="1916" spans="1:9" ht="15.75" x14ac:dyDescent="0.25">
      <c r="A1916" s="973">
        <v>50</v>
      </c>
      <c r="B1916" s="181" t="s">
        <v>3542</v>
      </c>
      <c r="C1916" s="181" t="s">
        <v>374</v>
      </c>
      <c r="D1916" s="116" t="s">
        <v>59</v>
      </c>
      <c r="E1916" s="116" t="s">
        <v>51</v>
      </c>
      <c r="F1916" s="82">
        <v>57</v>
      </c>
      <c r="G1916" s="64"/>
      <c r="H1916" s="64"/>
      <c r="I1916" s="662"/>
    </row>
    <row r="1917" spans="1:9" ht="15.75" x14ac:dyDescent="0.25">
      <c r="A1917" s="973">
        <v>51</v>
      </c>
      <c r="B1917" s="181" t="s">
        <v>3543</v>
      </c>
      <c r="C1917" s="181" t="s">
        <v>375</v>
      </c>
      <c r="D1917" s="116" t="s">
        <v>59</v>
      </c>
      <c r="E1917" s="116" t="s">
        <v>51</v>
      </c>
      <c r="F1917" s="82">
        <v>11</v>
      </c>
      <c r="G1917" s="64"/>
      <c r="H1917" s="64"/>
      <c r="I1917" s="662"/>
    </row>
    <row r="1918" spans="1:9" ht="15.75" x14ac:dyDescent="0.25">
      <c r="A1918" s="973">
        <v>52</v>
      </c>
      <c r="B1918" s="181" t="s">
        <v>3544</v>
      </c>
      <c r="C1918" s="181" t="s">
        <v>375</v>
      </c>
      <c r="D1918" s="116" t="s">
        <v>59</v>
      </c>
      <c r="E1918" s="116" t="s">
        <v>51</v>
      </c>
      <c r="F1918" s="82">
        <v>5</v>
      </c>
      <c r="G1918" s="64"/>
      <c r="H1918" s="64"/>
      <c r="I1918" s="662"/>
    </row>
    <row r="1919" spans="1:9" ht="15.75" x14ac:dyDescent="0.25">
      <c r="A1919" s="973">
        <v>53</v>
      </c>
      <c r="B1919" s="181" t="s">
        <v>3545</v>
      </c>
      <c r="C1919" s="181" t="s">
        <v>375</v>
      </c>
      <c r="D1919" s="116" t="s">
        <v>59</v>
      </c>
      <c r="E1919" s="116" t="s">
        <v>51</v>
      </c>
      <c r="F1919" s="82">
        <v>8</v>
      </c>
      <c r="G1919" s="64"/>
      <c r="H1919" s="64"/>
      <c r="I1919" s="662"/>
    </row>
    <row r="1920" spans="1:9" ht="15.75" x14ac:dyDescent="0.25">
      <c r="A1920" s="973">
        <v>54</v>
      </c>
      <c r="B1920" s="181" t="s">
        <v>3546</v>
      </c>
      <c r="C1920" s="181" t="s">
        <v>375</v>
      </c>
      <c r="D1920" s="116" t="s">
        <v>59</v>
      </c>
      <c r="E1920" s="116" t="s">
        <v>51</v>
      </c>
      <c r="F1920" s="82">
        <v>5</v>
      </c>
      <c r="G1920" s="64"/>
      <c r="H1920" s="64"/>
      <c r="I1920" s="662"/>
    </row>
    <row r="1921" spans="1:9" ht="15.75" x14ac:dyDescent="0.25">
      <c r="A1921" s="973">
        <v>55</v>
      </c>
      <c r="B1921" s="181" t="s">
        <v>3547</v>
      </c>
      <c r="C1921" s="181" t="s">
        <v>377</v>
      </c>
      <c r="D1921" s="116" t="s">
        <v>59</v>
      </c>
      <c r="E1921" s="116" t="s">
        <v>51</v>
      </c>
      <c r="F1921" s="82" t="s">
        <v>376</v>
      </c>
      <c r="G1921" s="64"/>
      <c r="H1921" s="64"/>
      <c r="I1921" s="662"/>
    </row>
    <row r="1922" spans="1:9" ht="15.75" x14ac:dyDescent="0.25">
      <c r="A1922" s="973">
        <v>56</v>
      </c>
      <c r="B1922" s="181" t="s">
        <v>3548</v>
      </c>
      <c r="C1922" s="181" t="s">
        <v>377</v>
      </c>
      <c r="D1922" s="116" t="s">
        <v>59</v>
      </c>
      <c r="E1922" s="116" t="s">
        <v>51</v>
      </c>
      <c r="F1922" s="82" t="s">
        <v>378</v>
      </c>
      <c r="G1922" s="64"/>
      <c r="H1922" s="64"/>
      <c r="I1922" s="662"/>
    </row>
    <row r="1923" spans="1:9" ht="15.75" x14ac:dyDescent="0.25">
      <c r="A1923" s="973">
        <v>57</v>
      </c>
      <c r="B1923" s="181" t="s">
        <v>3549</v>
      </c>
      <c r="C1923" s="181" t="s">
        <v>377</v>
      </c>
      <c r="D1923" s="116" t="s">
        <v>59</v>
      </c>
      <c r="E1923" s="116" t="s">
        <v>51</v>
      </c>
      <c r="F1923" s="82" t="s">
        <v>379</v>
      </c>
      <c r="G1923" s="64"/>
      <c r="H1923" s="64"/>
      <c r="I1923" s="662"/>
    </row>
    <row r="1924" spans="1:9" ht="15.75" x14ac:dyDescent="0.25">
      <c r="A1924" s="973">
        <v>58</v>
      </c>
      <c r="B1924" s="181" t="s">
        <v>3550</v>
      </c>
      <c r="C1924" s="181" t="s">
        <v>377</v>
      </c>
      <c r="D1924" s="116" t="s">
        <v>59</v>
      </c>
      <c r="E1924" s="116" t="s">
        <v>51</v>
      </c>
      <c r="F1924" s="82" t="s">
        <v>380</v>
      </c>
      <c r="G1924" s="64"/>
      <c r="H1924" s="64"/>
      <c r="I1924" s="662"/>
    </row>
    <row r="1925" spans="1:9" ht="15.75" x14ac:dyDescent="0.25">
      <c r="A1925" s="973">
        <v>59</v>
      </c>
      <c r="B1925" s="181" t="s">
        <v>3551</v>
      </c>
      <c r="C1925" s="181" t="s">
        <v>377</v>
      </c>
      <c r="D1925" s="116" t="s">
        <v>59</v>
      </c>
      <c r="E1925" s="116" t="s">
        <v>51</v>
      </c>
      <c r="F1925" s="82" t="s">
        <v>381</v>
      </c>
      <c r="G1925" s="64"/>
      <c r="H1925" s="64"/>
      <c r="I1925" s="662"/>
    </row>
    <row r="1926" spans="1:9" ht="15.75" x14ac:dyDescent="0.25">
      <c r="A1926" s="973">
        <v>60</v>
      </c>
      <c r="B1926" s="181" t="s">
        <v>3552</v>
      </c>
      <c r="C1926" s="181" t="s">
        <v>377</v>
      </c>
      <c r="D1926" s="116" t="s">
        <v>59</v>
      </c>
      <c r="E1926" s="116" t="s">
        <v>51</v>
      </c>
      <c r="F1926" s="82" t="s">
        <v>382</v>
      </c>
      <c r="G1926" s="64"/>
      <c r="H1926" s="64"/>
      <c r="I1926" s="662"/>
    </row>
    <row r="1927" spans="1:9" ht="15.75" x14ac:dyDescent="0.25">
      <c r="A1927" s="973">
        <v>61</v>
      </c>
      <c r="B1927" s="181" t="s">
        <v>3553</v>
      </c>
      <c r="C1927" s="181" t="s">
        <v>383</v>
      </c>
      <c r="D1927" s="116" t="s">
        <v>59</v>
      </c>
      <c r="E1927" s="116" t="s">
        <v>7</v>
      </c>
      <c r="F1927" s="82">
        <v>30</v>
      </c>
      <c r="G1927" s="64"/>
      <c r="H1927" s="64"/>
      <c r="I1927" s="662"/>
    </row>
    <row r="1928" spans="1:9" ht="15.75" x14ac:dyDescent="0.25">
      <c r="A1928" s="973">
        <v>62</v>
      </c>
      <c r="B1928" s="181" t="s">
        <v>2822</v>
      </c>
      <c r="C1928" s="181" t="s">
        <v>383</v>
      </c>
      <c r="D1928" s="116" t="s">
        <v>59</v>
      </c>
      <c r="E1928" s="116" t="s">
        <v>51</v>
      </c>
      <c r="F1928" s="82">
        <v>6</v>
      </c>
      <c r="G1928" s="64"/>
      <c r="H1928" s="64"/>
      <c r="I1928" s="662"/>
    </row>
    <row r="1929" spans="1:9" ht="15.75" x14ac:dyDescent="0.25">
      <c r="A1929" s="973">
        <v>63</v>
      </c>
      <c r="B1929" s="181" t="s">
        <v>3554</v>
      </c>
      <c r="C1929" s="181" t="s">
        <v>383</v>
      </c>
      <c r="D1929" s="116" t="s">
        <v>59</v>
      </c>
      <c r="E1929" s="116" t="s">
        <v>51</v>
      </c>
      <c r="F1929" s="82" t="s">
        <v>384</v>
      </c>
      <c r="G1929" s="64"/>
      <c r="H1929" s="64"/>
      <c r="I1929" s="662"/>
    </row>
    <row r="1930" spans="1:9" ht="15.75" x14ac:dyDescent="0.25">
      <c r="A1930" s="973">
        <v>64</v>
      </c>
      <c r="B1930" s="181" t="s">
        <v>3555</v>
      </c>
      <c r="C1930" s="181" t="s">
        <v>383</v>
      </c>
      <c r="D1930" s="116" t="s">
        <v>59</v>
      </c>
      <c r="E1930" s="116" t="s">
        <v>51</v>
      </c>
      <c r="F1930" s="82">
        <v>4</v>
      </c>
      <c r="G1930" s="64"/>
      <c r="H1930" s="64"/>
      <c r="I1930" s="662"/>
    </row>
    <row r="1931" spans="1:9" ht="15.75" x14ac:dyDescent="0.25">
      <c r="A1931" s="973">
        <v>65</v>
      </c>
      <c r="B1931" s="181" t="s">
        <v>3556</v>
      </c>
      <c r="C1931" s="181" t="s">
        <v>383</v>
      </c>
      <c r="D1931" s="116" t="s">
        <v>59</v>
      </c>
      <c r="E1931" s="116" t="s">
        <v>51</v>
      </c>
      <c r="F1931" s="82">
        <v>3</v>
      </c>
      <c r="G1931" s="64"/>
      <c r="H1931" s="64"/>
      <c r="I1931" s="662"/>
    </row>
    <row r="1932" spans="1:9" ht="15.75" x14ac:dyDescent="0.25">
      <c r="A1932" s="973">
        <v>66</v>
      </c>
      <c r="B1932" s="181" t="s">
        <v>3262</v>
      </c>
      <c r="C1932" s="181" t="s">
        <v>383</v>
      </c>
      <c r="D1932" s="116" t="s">
        <v>59</v>
      </c>
      <c r="E1932" s="116" t="s">
        <v>51</v>
      </c>
      <c r="F1932" s="82">
        <v>2</v>
      </c>
      <c r="G1932" s="64"/>
      <c r="H1932" s="64"/>
      <c r="I1932" s="662"/>
    </row>
    <row r="1933" spans="1:9" ht="15.75" x14ac:dyDescent="0.25">
      <c r="A1933" s="973">
        <v>67</v>
      </c>
      <c r="B1933" s="181" t="s">
        <v>3557</v>
      </c>
      <c r="C1933" s="181" t="s">
        <v>383</v>
      </c>
      <c r="D1933" s="116" t="s">
        <v>59</v>
      </c>
      <c r="E1933" s="116" t="s">
        <v>51</v>
      </c>
      <c r="F1933" s="82">
        <v>2</v>
      </c>
      <c r="G1933" s="64"/>
      <c r="H1933" s="64"/>
      <c r="I1933" s="662"/>
    </row>
    <row r="1934" spans="1:9" ht="15.75" x14ac:dyDescent="0.25">
      <c r="A1934" s="973">
        <v>68</v>
      </c>
      <c r="B1934" s="181" t="s">
        <v>3558</v>
      </c>
      <c r="C1934" s="181" t="s">
        <v>385</v>
      </c>
      <c r="D1934" s="116" t="s">
        <v>59</v>
      </c>
      <c r="E1934" s="116" t="s">
        <v>51</v>
      </c>
      <c r="F1934" s="82">
        <v>39</v>
      </c>
      <c r="G1934" s="64"/>
      <c r="H1934" s="64"/>
      <c r="I1934" s="662"/>
    </row>
    <row r="1935" spans="1:9" ht="15.75" x14ac:dyDescent="0.25">
      <c r="A1935" s="973">
        <v>69</v>
      </c>
      <c r="B1935" s="181" t="s">
        <v>3559</v>
      </c>
      <c r="C1935" s="181" t="s">
        <v>385</v>
      </c>
      <c r="D1935" s="116" t="s">
        <v>59</v>
      </c>
      <c r="E1935" s="116" t="s">
        <v>51</v>
      </c>
      <c r="F1935" s="82">
        <v>18</v>
      </c>
      <c r="G1935" s="64"/>
      <c r="H1935" s="64"/>
      <c r="I1935" s="662"/>
    </row>
    <row r="1936" spans="1:9" ht="15.75" x14ac:dyDescent="0.25">
      <c r="A1936" s="973">
        <v>70</v>
      </c>
      <c r="B1936" s="181" t="s">
        <v>3262</v>
      </c>
      <c r="C1936" s="181" t="s">
        <v>386</v>
      </c>
      <c r="D1936" s="116" t="s">
        <v>59</v>
      </c>
      <c r="E1936" s="116" t="s">
        <v>51</v>
      </c>
      <c r="F1936" s="82">
        <v>2</v>
      </c>
      <c r="G1936" s="64"/>
      <c r="H1936" s="64"/>
      <c r="I1936" s="662"/>
    </row>
    <row r="1937" spans="1:9" ht="15.75" x14ac:dyDescent="0.25">
      <c r="A1937" s="15" t="s">
        <v>114</v>
      </c>
      <c r="B1937" s="16" t="s">
        <v>6281</v>
      </c>
      <c r="C1937" s="16"/>
      <c r="D1937" s="15"/>
      <c r="E1937" s="15"/>
      <c r="F1937" s="84"/>
      <c r="G1937" s="64"/>
      <c r="H1937" s="64"/>
      <c r="I1937" s="662"/>
    </row>
    <row r="1938" spans="1:9" ht="15.75" x14ac:dyDescent="0.25">
      <c r="A1938" s="116">
        <v>71</v>
      </c>
      <c r="B1938" s="181" t="s">
        <v>3560</v>
      </c>
      <c r="C1938" s="181" t="s">
        <v>4891</v>
      </c>
      <c r="D1938" s="116" t="s">
        <v>59</v>
      </c>
      <c r="E1938" s="116" t="s">
        <v>51</v>
      </c>
      <c r="F1938" s="82">
        <v>15</v>
      </c>
      <c r="G1938" s="64"/>
      <c r="H1938" s="64"/>
      <c r="I1938" s="662"/>
    </row>
    <row r="1939" spans="1:9" ht="15.75" x14ac:dyDescent="0.25">
      <c r="A1939" s="116">
        <v>72</v>
      </c>
      <c r="B1939" s="181" t="s">
        <v>3534</v>
      </c>
      <c r="C1939" s="181" t="s">
        <v>4896</v>
      </c>
      <c r="D1939" s="116" t="s">
        <v>59</v>
      </c>
      <c r="E1939" s="116" t="s">
        <v>7</v>
      </c>
      <c r="F1939" s="82">
        <v>24</v>
      </c>
      <c r="G1939" s="64"/>
      <c r="H1939" s="64"/>
      <c r="I1939" s="662"/>
    </row>
    <row r="1940" spans="1:9" ht="15.75" x14ac:dyDescent="0.25">
      <c r="A1940" s="983">
        <v>73</v>
      </c>
      <c r="B1940" s="181" t="s">
        <v>3561</v>
      </c>
      <c r="C1940" s="181" t="s">
        <v>4896</v>
      </c>
      <c r="D1940" s="116" t="s">
        <v>59</v>
      </c>
      <c r="E1940" s="116" t="s">
        <v>7</v>
      </c>
      <c r="F1940" s="82">
        <v>20</v>
      </c>
      <c r="G1940" s="64"/>
      <c r="H1940" s="64"/>
      <c r="I1940" s="662"/>
    </row>
    <row r="1941" spans="1:9" ht="15.75" x14ac:dyDescent="0.25">
      <c r="A1941" s="983">
        <v>74</v>
      </c>
      <c r="B1941" s="181" t="s">
        <v>3074</v>
      </c>
      <c r="C1941" s="181" t="s">
        <v>4892</v>
      </c>
      <c r="D1941" s="116" t="s">
        <v>59</v>
      </c>
      <c r="E1941" s="116" t="s">
        <v>51</v>
      </c>
      <c r="F1941" s="82">
        <v>5</v>
      </c>
      <c r="G1941" s="64"/>
      <c r="H1941" s="64"/>
      <c r="I1941" s="662"/>
    </row>
    <row r="1942" spans="1:9" ht="15.75" x14ac:dyDescent="0.25">
      <c r="A1942" s="983">
        <v>75</v>
      </c>
      <c r="B1942" s="181" t="s">
        <v>3562</v>
      </c>
      <c r="C1942" s="181" t="s">
        <v>391</v>
      </c>
      <c r="D1942" s="116" t="s">
        <v>59</v>
      </c>
      <c r="E1942" s="41" t="s">
        <v>7</v>
      </c>
      <c r="F1942" s="82">
        <v>24</v>
      </c>
      <c r="G1942" s="64"/>
      <c r="H1942" s="64"/>
      <c r="I1942" s="662"/>
    </row>
    <row r="1943" spans="1:9" ht="15.75" x14ac:dyDescent="0.25">
      <c r="A1943" s="983">
        <v>76</v>
      </c>
      <c r="B1943" s="181" t="s">
        <v>3010</v>
      </c>
      <c r="C1943" s="181" t="s">
        <v>4893</v>
      </c>
      <c r="D1943" s="116" t="s">
        <v>59</v>
      </c>
      <c r="E1943" s="116" t="s">
        <v>51</v>
      </c>
      <c r="F1943" s="82">
        <v>38</v>
      </c>
      <c r="G1943" s="64"/>
      <c r="H1943" s="64"/>
      <c r="I1943" s="662"/>
    </row>
    <row r="1944" spans="1:9" ht="15.75" x14ac:dyDescent="0.25">
      <c r="A1944" s="983">
        <v>77</v>
      </c>
      <c r="B1944" s="181" t="s">
        <v>3563</v>
      </c>
      <c r="C1944" s="181" t="s">
        <v>4893</v>
      </c>
      <c r="D1944" s="116" t="s">
        <v>59</v>
      </c>
      <c r="E1944" s="116" t="s">
        <v>51</v>
      </c>
      <c r="F1944" s="82">
        <v>42</v>
      </c>
      <c r="G1944" s="64"/>
      <c r="H1944" s="64"/>
      <c r="I1944" s="662"/>
    </row>
    <row r="1945" spans="1:9" ht="15.75" x14ac:dyDescent="0.25">
      <c r="A1945" s="983">
        <v>78</v>
      </c>
      <c r="B1945" s="181" t="s">
        <v>3564</v>
      </c>
      <c r="C1945" s="181" t="s">
        <v>4893</v>
      </c>
      <c r="D1945" s="116" t="s">
        <v>59</v>
      </c>
      <c r="E1945" s="116" t="s">
        <v>51</v>
      </c>
      <c r="F1945" s="82">
        <v>21</v>
      </c>
      <c r="G1945" s="64"/>
      <c r="H1945" s="64"/>
      <c r="I1945" s="662"/>
    </row>
    <row r="1946" spans="1:9" ht="15.75" x14ac:dyDescent="0.25">
      <c r="A1946" s="983">
        <v>79</v>
      </c>
      <c r="B1946" s="181" t="s">
        <v>3565</v>
      </c>
      <c r="C1946" s="181" t="s">
        <v>5423</v>
      </c>
      <c r="D1946" s="116" t="s">
        <v>59</v>
      </c>
      <c r="E1946" s="116" t="s">
        <v>51</v>
      </c>
      <c r="F1946" s="82">
        <v>21</v>
      </c>
      <c r="G1946" s="64"/>
      <c r="H1946" s="64"/>
      <c r="I1946" s="662"/>
    </row>
    <row r="1947" spans="1:9" ht="15.75" x14ac:dyDescent="0.25">
      <c r="A1947" s="983">
        <v>80</v>
      </c>
      <c r="B1947" s="181" t="s">
        <v>3566</v>
      </c>
      <c r="C1947" s="181" t="s">
        <v>4895</v>
      </c>
      <c r="D1947" s="116" t="s">
        <v>59</v>
      </c>
      <c r="E1947" s="116" t="s">
        <v>51</v>
      </c>
      <c r="F1947" s="82" t="s">
        <v>166</v>
      </c>
      <c r="G1947" s="64"/>
      <c r="H1947" s="64"/>
      <c r="I1947" s="662"/>
    </row>
    <row r="1948" spans="1:9" ht="15" customHeight="1" x14ac:dyDescent="0.25">
      <c r="A1948" s="983">
        <v>81</v>
      </c>
      <c r="B1948" s="181" t="s">
        <v>3567</v>
      </c>
      <c r="C1948" s="181" t="s">
        <v>5424</v>
      </c>
      <c r="D1948" s="116" t="s">
        <v>59</v>
      </c>
      <c r="E1948" s="116" t="s">
        <v>51</v>
      </c>
      <c r="F1948" s="82">
        <v>4</v>
      </c>
      <c r="G1948" s="64"/>
      <c r="H1948" s="64"/>
      <c r="I1948" s="662"/>
    </row>
    <row r="1949" spans="1:9" ht="15.75" x14ac:dyDescent="0.25">
      <c r="A1949" s="983">
        <v>82</v>
      </c>
      <c r="B1949" s="181" t="s">
        <v>393</v>
      </c>
      <c r="C1949" s="181" t="s">
        <v>392</v>
      </c>
      <c r="D1949" s="116" t="s">
        <v>59</v>
      </c>
      <c r="E1949" s="116" t="s">
        <v>51</v>
      </c>
      <c r="F1949" s="82">
        <v>5</v>
      </c>
      <c r="G1949" s="64"/>
      <c r="H1949" s="64"/>
      <c r="I1949" s="662"/>
    </row>
    <row r="1950" spans="1:9" ht="15" customHeight="1" x14ac:dyDescent="0.25">
      <c r="A1950" s="1036">
        <v>83</v>
      </c>
      <c r="B1950" s="1037" t="s">
        <v>3568</v>
      </c>
      <c r="C1950" s="1037" t="s">
        <v>394</v>
      </c>
      <c r="D1950" s="116" t="s">
        <v>59</v>
      </c>
      <c r="E1950" s="1036" t="s">
        <v>51</v>
      </c>
      <c r="F1950" s="82">
        <v>17</v>
      </c>
      <c r="G1950" s="64"/>
      <c r="H1950" s="64"/>
      <c r="I1950" s="662"/>
    </row>
    <row r="1951" spans="1:9" ht="15" customHeight="1" x14ac:dyDescent="0.25">
      <c r="A1951" s="1036"/>
      <c r="B1951" s="1037"/>
      <c r="C1951" s="1037"/>
      <c r="D1951" s="116" t="s">
        <v>30</v>
      </c>
      <c r="E1951" s="1036"/>
      <c r="F1951" s="82">
        <v>79</v>
      </c>
      <c r="G1951" s="64"/>
      <c r="H1951" s="64"/>
      <c r="I1951" s="662"/>
    </row>
    <row r="1952" spans="1:9" ht="15" customHeight="1" x14ac:dyDescent="0.25">
      <c r="A1952" s="116">
        <v>84</v>
      </c>
      <c r="B1952" s="181" t="s">
        <v>3569</v>
      </c>
      <c r="C1952" s="181" t="s">
        <v>5425</v>
      </c>
      <c r="D1952" s="116" t="s">
        <v>59</v>
      </c>
      <c r="E1952" s="116" t="s">
        <v>51</v>
      </c>
      <c r="F1952" s="82">
        <v>12</v>
      </c>
      <c r="G1952" s="64"/>
      <c r="H1952" s="64"/>
      <c r="I1952" s="662"/>
    </row>
    <row r="1953" spans="1:9" ht="15" customHeight="1" x14ac:dyDescent="0.25">
      <c r="A1953" s="116">
        <v>85</v>
      </c>
      <c r="B1953" s="38" t="s">
        <v>3570</v>
      </c>
      <c r="C1953" s="38" t="s">
        <v>4897</v>
      </c>
      <c r="D1953" s="116" t="s">
        <v>59</v>
      </c>
      <c r="E1953" s="116" t="s">
        <v>51</v>
      </c>
      <c r="F1953" s="91">
        <v>13</v>
      </c>
      <c r="G1953" s="64"/>
      <c r="H1953" s="64"/>
      <c r="I1953" s="662"/>
    </row>
    <row r="1954" spans="1:9" ht="15" customHeight="1" x14ac:dyDescent="0.25">
      <c r="A1954" s="983">
        <v>86</v>
      </c>
      <c r="B1954" s="38" t="s">
        <v>3571</v>
      </c>
      <c r="C1954" s="38" t="s">
        <v>4897</v>
      </c>
      <c r="D1954" s="116" t="s">
        <v>59</v>
      </c>
      <c r="E1954" s="116" t="s">
        <v>51</v>
      </c>
      <c r="F1954" s="91">
        <v>20</v>
      </c>
      <c r="G1954" s="64"/>
      <c r="H1954" s="64"/>
      <c r="I1954" s="662"/>
    </row>
    <row r="1955" spans="1:9" ht="15" customHeight="1" x14ac:dyDescent="0.25">
      <c r="A1955" s="983">
        <v>87</v>
      </c>
      <c r="B1955" s="38" t="s">
        <v>1032</v>
      </c>
      <c r="C1955" s="38" t="s">
        <v>4897</v>
      </c>
      <c r="D1955" s="116" t="s">
        <v>59</v>
      </c>
      <c r="E1955" s="116" t="s">
        <v>51</v>
      </c>
      <c r="F1955" s="91">
        <v>12</v>
      </c>
      <c r="G1955" s="64"/>
      <c r="H1955" s="64"/>
      <c r="I1955" s="662"/>
    </row>
    <row r="1956" spans="1:9" ht="15" customHeight="1" x14ac:dyDescent="0.25">
      <c r="A1956" s="983">
        <v>88</v>
      </c>
      <c r="B1956" s="181" t="s">
        <v>3572</v>
      </c>
      <c r="C1956" s="181" t="s">
        <v>395</v>
      </c>
      <c r="D1956" s="116" t="s">
        <v>59</v>
      </c>
      <c r="E1956" s="41" t="s">
        <v>7</v>
      </c>
      <c r="F1956" s="82">
        <v>13</v>
      </c>
      <c r="G1956" s="64"/>
      <c r="H1956" s="64"/>
      <c r="I1956" s="662"/>
    </row>
    <row r="1957" spans="1:9" ht="15" customHeight="1" x14ac:dyDescent="0.25">
      <c r="A1957" s="15" t="s">
        <v>94</v>
      </c>
      <c r="B1957" s="16" t="s">
        <v>908</v>
      </c>
      <c r="C1957" s="16"/>
      <c r="D1957" s="15"/>
      <c r="E1957" s="15"/>
      <c r="F1957" s="84"/>
      <c r="G1957" s="64"/>
      <c r="H1957" s="64"/>
      <c r="I1957" s="662"/>
    </row>
    <row r="1958" spans="1:9" ht="15" customHeight="1" x14ac:dyDescent="0.25">
      <c r="A1958" s="116">
        <v>89</v>
      </c>
      <c r="B1958" s="181" t="s">
        <v>3573</v>
      </c>
      <c r="C1958" s="181" t="s">
        <v>4898</v>
      </c>
      <c r="D1958" s="116" t="s">
        <v>59</v>
      </c>
      <c r="E1958" s="116" t="s">
        <v>51</v>
      </c>
      <c r="F1958" s="82">
        <v>10</v>
      </c>
      <c r="G1958" s="64"/>
      <c r="H1958" s="64"/>
      <c r="I1958" s="662"/>
    </row>
    <row r="1959" spans="1:9" ht="15" customHeight="1" x14ac:dyDescent="0.25">
      <c r="A1959" s="116">
        <v>90</v>
      </c>
      <c r="B1959" s="181" t="s">
        <v>3574</v>
      </c>
      <c r="C1959" s="181" t="s">
        <v>4898</v>
      </c>
      <c r="D1959" s="116" t="s">
        <v>59</v>
      </c>
      <c r="E1959" s="116" t="s">
        <v>51</v>
      </c>
      <c r="F1959" s="82">
        <v>4</v>
      </c>
      <c r="G1959" s="64"/>
      <c r="H1959" s="64"/>
      <c r="I1959" s="662"/>
    </row>
    <row r="1960" spans="1:9" ht="15" customHeight="1" x14ac:dyDescent="0.25">
      <c r="A1960" s="116">
        <v>91</v>
      </c>
      <c r="B1960" s="181" t="s">
        <v>3575</v>
      </c>
      <c r="C1960" s="181" t="s">
        <v>4898</v>
      </c>
      <c r="D1960" s="116" t="s">
        <v>59</v>
      </c>
      <c r="E1960" s="116" t="s">
        <v>51</v>
      </c>
      <c r="F1960" s="82">
        <v>5</v>
      </c>
      <c r="G1960" s="64"/>
      <c r="H1960" s="64"/>
      <c r="I1960" s="662"/>
    </row>
    <row r="1961" spans="1:9" ht="15" customHeight="1" x14ac:dyDescent="0.25">
      <c r="A1961" s="15" t="s">
        <v>203</v>
      </c>
      <c r="B1961" s="18" t="s">
        <v>6260</v>
      </c>
      <c r="C1961" s="16"/>
      <c r="D1961" s="15"/>
      <c r="E1961" s="15"/>
      <c r="F1961" s="84"/>
      <c r="G1961" s="64"/>
      <c r="H1961" s="64"/>
      <c r="I1961" s="662"/>
    </row>
    <row r="1962" spans="1:9" ht="15" customHeight="1" x14ac:dyDescent="0.25">
      <c r="A1962" s="116">
        <v>92</v>
      </c>
      <c r="B1962" s="181" t="s">
        <v>3576</v>
      </c>
      <c r="C1962" s="181" t="s">
        <v>4899</v>
      </c>
      <c r="D1962" s="116" t="s">
        <v>59</v>
      </c>
      <c r="E1962" s="116" t="s">
        <v>51</v>
      </c>
      <c r="F1962" s="82">
        <v>14</v>
      </c>
      <c r="G1962" s="64"/>
      <c r="H1962" s="64"/>
      <c r="I1962" s="662"/>
    </row>
    <row r="1963" spans="1:9" ht="15" customHeight="1" x14ac:dyDescent="0.25">
      <c r="A1963" s="116">
        <v>93</v>
      </c>
      <c r="B1963" s="181" t="s">
        <v>3577</v>
      </c>
      <c r="C1963" s="181" t="s">
        <v>4899</v>
      </c>
      <c r="D1963" s="116" t="s">
        <v>59</v>
      </c>
      <c r="E1963" s="116" t="s">
        <v>51</v>
      </c>
      <c r="F1963" s="82">
        <v>15</v>
      </c>
      <c r="G1963" s="64"/>
      <c r="H1963" s="64"/>
      <c r="I1963" s="662"/>
    </row>
    <row r="1964" spans="1:9" ht="15" customHeight="1" x14ac:dyDescent="0.25">
      <c r="A1964" s="983">
        <v>94</v>
      </c>
      <c r="B1964" s="181" t="s">
        <v>3524</v>
      </c>
      <c r="C1964" s="181" t="s">
        <v>4899</v>
      </c>
      <c r="D1964" s="116" t="s">
        <v>59</v>
      </c>
      <c r="E1964" s="116" t="s">
        <v>51</v>
      </c>
      <c r="F1964" s="82">
        <v>3</v>
      </c>
      <c r="G1964" s="64"/>
      <c r="H1964" s="64"/>
      <c r="I1964" s="662"/>
    </row>
    <row r="1965" spans="1:9" ht="15" customHeight="1" x14ac:dyDescent="0.25">
      <c r="A1965" s="983">
        <v>95</v>
      </c>
      <c r="B1965" s="181" t="s">
        <v>3578</v>
      </c>
      <c r="C1965" s="181" t="s">
        <v>4899</v>
      </c>
      <c r="D1965" s="116" t="s">
        <v>59</v>
      </c>
      <c r="E1965" s="116" t="s">
        <v>51</v>
      </c>
      <c r="F1965" s="82">
        <v>10</v>
      </c>
      <c r="G1965" s="64"/>
      <c r="H1965" s="64"/>
      <c r="I1965" s="662"/>
    </row>
    <row r="1966" spans="1:9" ht="15" customHeight="1" x14ac:dyDescent="0.25">
      <c r="A1966" s="983">
        <v>96</v>
      </c>
      <c r="B1966" s="181" t="s">
        <v>3579</v>
      </c>
      <c r="C1966" s="181" t="s">
        <v>4900</v>
      </c>
      <c r="D1966" s="116" t="s">
        <v>59</v>
      </c>
      <c r="E1966" s="116" t="s">
        <v>51</v>
      </c>
      <c r="F1966" s="82">
        <v>4</v>
      </c>
      <c r="G1966" s="64"/>
      <c r="H1966" s="64"/>
      <c r="I1966" s="662"/>
    </row>
    <row r="1967" spans="1:9" ht="15" customHeight="1" x14ac:dyDescent="0.25">
      <c r="A1967" s="983">
        <v>97</v>
      </c>
      <c r="B1967" s="181" t="s">
        <v>3580</v>
      </c>
      <c r="C1967" s="181" t="s">
        <v>4900</v>
      </c>
      <c r="D1967" s="116" t="s">
        <v>59</v>
      </c>
      <c r="E1967" s="116" t="s">
        <v>51</v>
      </c>
      <c r="F1967" s="82">
        <v>6</v>
      </c>
      <c r="G1967" s="64"/>
      <c r="H1967" s="64"/>
      <c r="I1967" s="662"/>
    </row>
    <row r="1968" spans="1:9" ht="15" customHeight="1" x14ac:dyDescent="0.25">
      <c r="A1968" s="15" t="s">
        <v>777</v>
      </c>
      <c r="B1968" s="18" t="s">
        <v>800</v>
      </c>
      <c r="C1968" s="16"/>
      <c r="D1968" s="15"/>
      <c r="E1968" s="15"/>
      <c r="F1968" s="84"/>
      <c r="G1968" s="64"/>
      <c r="H1968" s="64"/>
      <c r="I1968" s="662"/>
    </row>
    <row r="1969" spans="1:9" ht="15" customHeight="1" x14ac:dyDescent="0.25">
      <c r="A1969" s="116">
        <v>98</v>
      </c>
      <c r="B1969" s="181" t="s">
        <v>3581</v>
      </c>
      <c r="C1969" s="181" t="s">
        <v>950</v>
      </c>
      <c r="D1969" s="116" t="s">
        <v>59</v>
      </c>
      <c r="E1969" s="116" t="s">
        <v>51</v>
      </c>
      <c r="F1969" s="82">
        <v>35</v>
      </c>
      <c r="G1969" s="64"/>
      <c r="H1969" s="64"/>
      <c r="I1969" s="662"/>
    </row>
    <row r="1970" spans="1:9" ht="15" customHeight="1" x14ac:dyDescent="0.25">
      <c r="A1970" s="116">
        <v>99</v>
      </c>
      <c r="B1970" s="181" t="s">
        <v>3073</v>
      </c>
      <c r="C1970" s="181" t="s">
        <v>950</v>
      </c>
      <c r="D1970" s="116" t="s">
        <v>59</v>
      </c>
      <c r="E1970" s="116" t="s">
        <v>51</v>
      </c>
      <c r="F1970" s="82">
        <v>3</v>
      </c>
      <c r="G1970" s="64"/>
      <c r="H1970" s="64"/>
      <c r="I1970" s="662"/>
    </row>
    <row r="1971" spans="1:9" ht="15" customHeight="1" x14ac:dyDescent="0.25">
      <c r="A1971" s="983">
        <v>100</v>
      </c>
      <c r="B1971" s="181" t="s">
        <v>3582</v>
      </c>
      <c r="C1971" s="181" t="s">
        <v>950</v>
      </c>
      <c r="D1971" s="116" t="s">
        <v>59</v>
      </c>
      <c r="E1971" s="116" t="s">
        <v>51</v>
      </c>
      <c r="F1971" s="82">
        <v>2</v>
      </c>
      <c r="G1971" s="64"/>
      <c r="H1971" s="64"/>
      <c r="I1971" s="662"/>
    </row>
    <row r="1972" spans="1:9" ht="15" customHeight="1" x14ac:dyDescent="0.25">
      <c r="A1972" s="983">
        <v>101</v>
      </c>
      <c r="B1972" s="181" t="s">
        <v>396</v>
      </c>
      <c r="C1972" s="181" t="s">
        <v>4901</v>
      </c>
      <c r="D1972" s="116" t="s">
        <v>59</v>
      </c>
      <c r="E1972" s="116" t="s">
        <v>51</v>
      </c>
      <c r="F1972" s="82">
        <v>11</v>
      </c>
      <c r="G1972" s="64"/>
      <c r="H1972" s="64"/>
      <c r="I1972" s="662"/>
    </row>
    <row r="1973" spans="1:9" ht="15" customHeight="1" x14ac:dyDescent="0.25">
      <c r="A1973" s="983">
        <v>102</v>
      </c>
      <c r="B1973" s="181" t="s">
        <v>3583</v>
      </c>
      <c r="C1973" s="181" t="s">
        <v>4901</v>
      </c>
      <c r="D1973" s="116" t="s">
        <v>59</v>
      </c>
      <c r="E1973" s="116" t="s">
        <v>51</v>
      </c>
      <c r="F1973" s="82">
        <v>3</v>
      </c>
      <c r="G1973" s="64"/>
      <c r="H1973" s="64"/>
      <c r="I1973" s="662"/>
    </row>
    <row r="1974" spans="1:9" ht="15" customHeight="1" x14ac:dyDescent="0.25">
      <c r="A1974" s="983">
        <v>103</v>
      </c>
      <c r="B1974" s="181" t="s">
        <v>2625</v>
      </c>
      <c r="C1974" s="181" t="s">
        <v>4901</v>
      </c>
      <c r="D1974" s="116" t="s">
        <v>59</v>
      </c>
      <c r="E1974" s="116" t="s">
        <v>51</v>
      </c>
      <c r="F1974" s="82">
        <v>2</v>
      </c>
      <c r="G1974" s="64"/>
      <c r="H1974" s="64"/>
      <c r="I1974" s="662"/>
    </row>
    <row r="1975" spans="1:9" ht="15" customHeight="1" x14ac:dyDescent="0.25">
      <c r="A1975" s="15"/>
      <c r="B1975" s="16" t="s">
        <v>282</v>
      </c>
      <c r="C1975" s="16"/>
      <c r="D1975" s="15"/>
      <c r="E1975" s="15"/>
      <c r="F1975" s="84"/>
      <c r="G1975" s="64"/>
      <c r="H1975" s="64"/>
      <c r="I1975" s="662"/>
    </row>
    <row r="1976" spans="1:9" ht="15" customHeight="1" x14ac:dyDescent="0.25">
      <c r="A1976" s="116">
        <v>104</v>
      </c>
      <c r="B1976" s="181" t="s">
        <v>3584</v>
      </c>
      <c r="C1976" s="181" t="s">
        <v>4989</v>
      </c>
      <c r="D1976" s="116" t="s">
        <v>852</v>
      </c>
      <c r="E1976" s="116" t="s">
        <v>51</v>
      </c>
      <c r="F1976" s="82">
        <v>10</v>
      </c>
      <c r="G1976" s="64"/>
      <c r="H1976" s="64"/>
      <c r="I1976" s="662"/>
    </row>
    <row r="1977" spans="1:9" ht="15" customHeight="1" x14ac:dyDescent="0.25">
      <c r="A1977" s="116">
        <v>105</v>
      </c>
      <c r="B1977" s="181" t="s">
        <v>2517</v>
      </c>
      <c r="C1977" s="181" t="s">
        <v>4989</v>
      </c>
      <c r="D1977" s="116" t="s">
        <v>852</v>
      </c>
      <c r="E1977" s="116" t="s">
        <v>51</v>
      </c>
      <c r="F1977" s="82">
        <v>10</v>
      </c>
      <c r="G1977" s="64"/>
      <c r="H1977" s="64"/>
      <c r="I1977" s="662"/>
    </row>
    <row r="1978" spans="1:9" ht="15.75" x14ac:dyDescent="0.25">
      <c r="A1978" s="983">
        <v>106</v>
      </c>
      <c r="B1978" s="181" t="s">
        <v>3585</v>
      </c>
      <c r="C1978" s="181" t="s">
        <v>4989</v>
      </c>
      <c r="D1978" s="116" t="s">
        <v>852</v>
      </c>
      <c r="E1978" s="116" t="s">
        <v>51</v>
      </c>
      <c r="F1978" s="82">
        <v>5</v>
      </c>
      <c r="G1978" s="64"/>
      <c r="H1978" s="64"/>
      <c r="I1978" s="662"/>
    </row>
    <row r="1979" spans="1:9" ht="15.75" x14ac:dyDescent="0.25">
      <c r="A1979" s="983">
        <v>107</v>
      </c>
      <c r="B1979" s="181" t="s">
        <v>3586</v>
      </c>
      <c r="C1979" s="181" t="s">
        <v>4990</v>
      </c>
      <c r="D1979" s="116" t="s">
        <v>852</v>
      </c>
      <c r="E1979" s="116" t="s">
        <v>51</v>
      </c>
      <c r="F1979" s="82">
        <v>20</v>
      </c>
      <c r="G1979" s="64"/>
      <c r="H1979" s="64"/>
      <c r="I1979" s="662"/>
    </row>
    <row r="1980" spans="1:9" ht="15.75" x14ac:dyDescent="0.25">
      <c r="A1980" s="983">
        <v>108</v>
      </c>
      <c r="B1980" s="181" t="s">
        <v>3587</v>
      </c>
      <c r="C1980" s="181" t="s">
        <v>4990</v>
      </c>
      <c r="D1980" s="116" t="s">
        <v>852</v>
      </c>
      <c r="E1980" s="116" t="s">
        <v>51</v>
      </c>
      <c r="F1980" s="82">
        <v>9</v>
      </c>
      <c r="G1980" s="64"/>
      <c r="H1980" s="64"/>
      <c r="I1980" s="662"/>
    </row>
    <row r="1981" spans="1:9" ht="15.75" x14ac:dyDescent="0.25">
      <c r="A1981" s="15" t="s">
        <v>778</v>
      </c>
      <c r="B1981" s="18" t="s">
        <v>801</v>
      </c>
      <c r="C1981" s="16"/>
      <c r="D1981" s="15"/>
      <c r="E1981" s="15"/>
      <c r="F1981" s="84"/>
      <c r="G1981" s="64"/>
      <c r="H1981" s="64"/>
      <c r="I1981" s="662"/>
    </row>
    <row r="1982" spans="1:9" ht="15.75" x14ac:dyDescent="0.25">
      <c r="A1982" s="116">
        <v>109</v>
      </c>
      <c r="B1982" s="181" t="s">
        <v>3588</v>
      </c>
      <c r="C1982" s="181" t="s">
        <v>398</v>
      </c>
      <c r="D1982" s="116" t="s">
        <v>59</v>
      </c>
      <c r="E1982" s="116" t="s">
        <v>51</v>
      </c>
      <c r="F1982" s="82">
        <v>13</v>
      </c>
      <c r="G1982" s="64"/>
      <c r="H1982" s="64"/>
      <c r="I1982" s="662"/>
    </row>
    <row r="1983" spans="1:9" ht="15.75" x14ac:dyDescent="0.25">
      <c r="A1983" s="116">
        <v>110</v>
      </c>
      <c r="B1983" s="181" t="s">
        <v>2335</v>
      </c>
      <c r="C1983" s="181" t="s">
        <v>398</v>
      </c>
      <c r="D1983" s="116" t="s">
        <v>59</v>
      </c>
      <c r="E1983" s="116" t="s">
        <v>51</v>
      </c>
      <c r="F1983" s="82">
        <v>4</v>
      </c>
      <c r="G1983" s="64"/>
      <c r="H1983" s="64"/>
      <c r="I1983" s="662"/>
    </row>
    <row r="1984" spans="1:9" ht="15.75" x14ac:dyDescent="0.25">
      <c r="A1984" s="116">
        <v>111</v>
      </c>
      <c r="B1984" s="181" t="s">
        <v>3589</v>
      </c>
      <c r="C1984" s="181" t="s">
        <v>399</v>
      </c>
      <c r="D1984" s="116" t="s">
        <v>59</v>
      </c>
      <c r="E1984" s="116" t="s">
        <v>51</v>
      </c>
      <c r="F1984" s="82">
        <v>5</v>
      </c>
      <c r="G1984" s="64"/>
      <c r="H1984" s="64"/>
      <c r="I1984" s="662"/>
    </row>
    <row r="1985" spans="1:9" ht="15.75" x14ac:dyDescent="0.25">
      <c r="A1985" s="15" t="s">
        <v>780</v>
      </c>
      <c r="B1985" s="18" t="s">
        <v>910</v>
      </c>
      <c r="C1985" s="16"/>
      <c r="D1985" s="15"/>
      <c r="E1985" s="15"/>
      <c r="F1985" s="84"/>
      <c r="G1985" s="64"/>
      <c r="H1985" s="64"/>
      <c r="I1985" s="662"/>
    </row>
    <row r="1986" spans="1:9" ht="15.75" x14ac:dyDescent="0.25">
      <c r="A1986" s="116">
        <v>112</v>
      </c>
      <c r="B1986" s="181" t="s">
        <v>3590</v>
      </c>
      <c r="C1986" s="181" t="s">
        <v>4903</v>
      </c>
      <c r="D1986" s="116" t="s">
        <v>59</v>
      </c>
      <c r="E1986" s="116" t="s">
        <v>51</v>
      </c>
      <c r="F1986" s="82">
        <v>21.56</v>
      </c>
      <c r="G1986" s="64"/>
      <c r="H1986" s="64"/>
      <c r="I1986" s="662"/>
    </row>
    <row r="1987" spans="1:9" ht="15.75" x14ac:dyDescent="0.25">
      <c r="A1987" s="116">
        <v>113</v>
      </c>
      <c r="B1987" s="181" t="s">
        <v>3591</v>
      </c>
      <c r="C1987" s="181" t="s">
        <v>4903</v>
      </c>
      <c r="D1987" s="116" t="s">
        <v>59</v>
      </c>
      <c r="E1987" s="116" t="s">
        <v>51</v>
      </c>
      <c r="F1987" s="82">
        <v>5.57</v>
      </c>
      <c r="G1987" s="64"/>
      <c r="H1987" s="64"/>
      <c r="I1987" s="662"/>
    </row>
    <row r="1988" spans="1:9" ht="15.75" x14ac:dyDescent="0.25">
      <c r="A1988" s="983">
        <v>114</v>
      </c>
      <c r="B1988" s="181" t="s">
        <v>3592</v>
      </c>
      <c r="C1988" s="181" t="s">
        <v>4903</v>
      </c>
      <c r="D1988" s="116" t="s">
        <v>59</v>
      </c>
      <c r="E1988" s="116" t="s">
        <v>51</v>
      </c>
      <c r="F1988" s="82">
        <v>17.14</v>
      </c>
      <c r="G1988" s="64"/>
      <c r="H1988" s="64"/>
      <c r="I1988" s="662"/>
    </row>
    <row r="1989" spans="1:9" ht="15.75" x14ac:dyDescent="0.25">
      <c r="A1989" s="983">
        <v>115</v>
      </c>
      <c r="B1989" s="181" t="s">
        <v>3593</v>
      </c>
      <c r="C1989" s="181" t="s">
        <v>4903</v>
      </c>
      <c r="D1989" s="116" t="s">
        <v>59</v>
      </c>
      <c r="E1989" s="116" t="s">
        <v>51</v>
      </c>
      <c r="F1989" s="82">
        <v>23</v>
      </c>
      <c r="G1989" s="64"/>
      <c r="H1989" s="64"/>
      <c r="I1989" s="662"/>
    </row>
    <row r="1990" spans="1:9" ht="15.75" x14ac:dyDescent="0.25">
      <c r="A1990" s="983">
        <v>116</v>
      </c>
      <c r="B1990" s="181" t="s">
        <v>3594</v>
      </c>
      <c r="C1990" s="181" t="s">
        <v>4903</v>
      </c>
      <c r="D1990" s="116" t="s">
        <v>59</v>
      </c>
      <c r="E1990" s="116" t="s">
        <v>51</v>
      </c>
      <c r="F1990" s="82">
        <v>3.2</v>
      </c>
      <c r="G1990" s="64"/>
      <c r="H1990" s="64"/>
      <c r="I1990" s="662"/>
    </row>
    <row r="1991" spans="1:9" ht="15.75" x14ac:dyDescent="0.25">
      <c r="A1991" s="983">
        <v>117</v>
      </c>
      <c r="B1991" s="181" t="s">
        <v>3595</v>
      </c>
      <c r="C1991" s="181" t="s">
        <v>4903</v>
      </c>
      <c r="D1991" s="116" t="s">
        <v>59</v>
      </c>
      <c r="E1991" s="116" t="s">
        <v>51</v>
      </c>
      <c r="F1991" s="82">
        <v>10.4</v>
      </c>
      <c r="G1991" s="64"/>
      <c r="H1991" s="64"/>
      <c r="I1991" s="662"/>
    </row>
    <row r="1992" spans="1:9" ht="15.75" x14ac:dyDescent="0.25">
      <c r="A1992" s="983">
        <v>118</v>
      </c>
      <c r="B1992" s="181" t="s">
        <v>3596</v>
      </c>
      <c r="C1992" s="181" t="s">
        <v>4903</v>
      </c>
      <c r="D1992" s="116" t="s">
        <v>59</v>
      </c>
      <c r="E1992" s="116" t="s">
        <v>51</v>
      </c>
      <c r="F1992" s="82">
        <v>5.45</v>
      </c>
      <c r="G1992" s="64"/>
      <c r="H1992" s="64"/>
      <c r="I1992" s="662"/>
    </row>
    <row r="1993" spans="1:9" ht="15.75" x14ac:dyDescent="0.25">
      <c r="A1993" s="983">
        <v>119</v>
      </c>
      <c r="B1993" s="181" t="s">
        <v>3584</v>
      </c>
      <c r="C1993" s="181" t="s">
        <v>4903</v>
      </c>
      <c r="D1993" s="116" t="s">
        <v>59</v>
      </c>
      <c r="E1993" s="116" t="s">
        <v>51</v>
      </c>
      <c r="F1993" s="82">
        <v>3.95</v>
      </c>
      <c r="G1993" s="64"/>
      <c r="H1993" s="64"/>
      <c r="I1993" s="662"/>
    </row>
    <row r="1994" spans="1:9" ht="15.75" x14ac:dyDescent="0.25">
      <c r="A1994" s="983">
        <v>120</v>
      </c>
      <c r="B1994" s="181" t="s">
        <v>2385</v>
      </c>
      <c r="C1994" s="181" t="s">
        <v>4904</v>
      </c>
      <c r="D1994" s="116" t="s">
        <v>59</v>
      </c>
      <c r="E1994" s="116" t="s">
        <v>51</v>
      </c>
      <c r="F1994" s="82">
        <v>11.27</v>
      </c>
      <c r="G1994" s="64"/>
      <c r="H1994" s="64"/>
      <c r="I1994" s="662"/>
    </row>
    <row r="1995" spans="1:9" ht="15.75" x14ac:dyDescent="0.25">
      <c r="A1995" s="983">
        <v>121</v>
      </c>
      <c r="B1995" s="181" t="s">
        <v>3597</v>
      </c>
      <c r="C1995" s="181" t="s">
        <v>4904</v>
      </c>
      <c r="D1995" s="116" t="s">
        <v>59</v>
      </c>
      <c r="E1995" s="116" t="s">
        <v>51</v>
      </c>
      <c r="F1995" s="82">
        <v>29.37</v>
      </c>
      <c r="G1995" s="64"/>
      <c r="H1995" s="64"/>
      <c r="I1995" s="662"/>
    </row>
    <row r="1996" spans="1:9" ht="15.75" x14ac:dyDescent="0.25">
      <c r="A1996" s="983">
        <v>122</v>
      </c>
      <c r="B1996" s="181" t="s">
        <v>3598</v>
      </c>
      <c r="C1996" s="181" t="s">
        <v>4904</v>
      </c>
      <c r="D1996" s="116" t="s">
        <v>59</v>
      </c>
      <c r="E1996" s="116" t="s">
        <v>51</v>
      </c>
      <c r="F1996" s="82">
        <v>14.2</v>
      </c>
      <c r="G1996" s="64"/>
      <c r="H1996" s="64"/>
      <c r="I1996" s="662"/>
    </row>
    <row r="1997" spans="1:9" ht="15.75" x14ac:dyDescent="0.25">
      <c r="A1997" s="983">
        <v>123</v>
      </c>
      <c r="B1997" s="181" t="s">
        <v>3599</v>
      </c>
      <c r="C1997" s="181" t="s">
        <v>4904</v>
      </c>
      <c r="D1997" s="116" t="s">
        <v>59</v>
      </c>
      <c r="E1997" s="116" t="s">
        <v>51</v>
      </c>
      <c r="F1997" s="82">
        <v>2.8</v>
      </c>
      <c r="G1997" s="64"/>
      <c r="H1997" s="64"/>
      <c r="I1997" s="662"/>
    </row>
    <row r="1998" spans="1:9" ht="15.75" x14ac:dyDescent="0.25">
      <c r="A1998" s="15" t="s">
        <v>781</v>
      </c>
      <c r="B1998" s="39" t="s">
        <v>802</v>
      </c>
      <c r="C1998" s="16"/>
      <c r="D1998" s="15"/>
      <c r="E1998" s="15"/>
      <c r="F1998" s="84"/>
      <c r="G1998" s="64"/>
      <c r="H1998" s="64"/>
      <c r="I1998" s="662"/>
    </row>
    <row r="1999" spans="1:9" ht="15.75" x14ac:dyDescent="0.25">
      <c r="A1999" s="116">
        <v>124</v>
      </c>
      <c r="B1999" s="181" t="s">
        <v>3600</v>
      </c>
      <c r="C1999" s="181" t="s">
        <v>922</v>
      </c>
      <c r="D1999" s="116" t="s">
        <v>59</v>
      </c>
      <c r="E1999" s="116" t="s">
        <v>51</v>
      </c>
      <c r="F1999" s="82">
        <v>1</v>
      </c>
      <c r="G1999" s="64"/>
      <c r="H1999" s="64"/>
      <c r="I1999" s="662"/>
    </row>
    <row r="2000" spans="1:9" ht="15.75" x14ac:dyDescent="0.25">
      <c r="A2000" s="116">
        <v>125</v>
      </c>
      <c r="B2000" s="181" t="s">
        <v>3601</v>
      </c>
      <c r="C2000" s="181" t="s">
        <v>922</v>
      </c>
      <c r="D2000" s="116" t="s">
        <v>59</v>
      </c>
      <c r="E2000" s="116" t="s">
        <v>51</v>
      </c>
      <c r="F2000" s="82">
        <v>2</v>
      </c>
      <c r="G2000" s="64"/>
      <c r="H2000" s="64"/>
      <c r="I2000" s="662"/>
    </row>
    <row r="2001" spans="1:9" ht="15.75" x14ac:dyDescent="0.25">
      <c r="A2001" s="983">
        <v>126</v>
      </c>
      <c r="B2001" s="181" t="s">
        <v>3081</v>
      </c>
      <c r="C2001" s="181" t="s">
        <v>922</v>
      </c>
      <c r="D2001" s="116" t="s">
        <v>59</v>
      </c>
      <c r="E2001" s="116" t="s">
        <v>51</v>
      </c>
      <c r="F2001" s="82">
        <v>2</v>
      </c>
      <c r="G2001" s="64"/>
      <c r="H2001" s="64"/>
      <c r="I2001" s="662"/>
    </row>
    <row r="2002" spans="1:9" ht="15.75" x14ac:dyDescent="0.25">
      <c r="A2002" s="983">
        <v>127</v>
      </c>
      <c r="B2002" s="181" t="s">
        <v>3602</v>
      </c>
      <c r="C2002" s="181" t="s">
        <v>922</v>
      </c>
      <c r="D2002" s="116" t="s">
        <v>59</v>
      </c>
      <c r="E2002" s="116" t="s">
        <v>51</v>
      </c>
      <c r="F2002" s="82">
        <v>5</v>
      </c>
      <c r="G2002" s="64"/>
      <c r="H2002" s="64"/>
      <c r="I2002" s="662"/>
    </row>
    <row r="2003" spans="1:9" ht="15.75" x14ac:dyDescent="0.25">
      <c r="A2003" s="983">
        <v>128</v>
      </c>
      <c r="B2003" s="181" t="s">
        <v>3603</v>
      </c>
      <c r="C2003" s="181" t="s">
        <v>922</v>
      </c>
      <c r="D2003" s="116" t="s">
        <v>59</v>
      </c>
      <c r="E2003" s="116" t="s">
        <v>51</v>
      </c>
      <c r="F2003" s="82">
        <v>2</v>
      </c>
      <c r="G2003" s="64"/>
      <c r="H2003" s="64"/>
      <c r="I2003" s="662"/>
    </row>
    <row r="2004" spans="1:9" ht="15.75" x14ac:dyDescent="0.25">
      <c r="A2004" s="983">
        <v>129</v>
      </c>
      <c r="B2004" s="181" t="s">
        <v>3524</v>
      </c>
      <c r="C2004" s="181" t="s">
        <v>922</v>
      </c>
      <c r="D2004" s="116" t="s">
        <v>59</v>
      </c>
      <c r="E2004" s="116" t="s">
        <v>51</v>
      </c>
      <c r="F2004" s="82">
        <v>3</v>
      </c>
      <c r="G2004" s="64"/>
      <c r="H2004" s="64"/>
      <c r="I2004" s="662"/>
    </row>
    <row r="2005" spans="1:9" ht="15.75" x14ac:dyDescent="0.25">
      <c r="A2005" s="983">
        <v>130</v>
      </c>
      <c r="B2005" s="181" t="s">
        <v>3604</v>
      </c>
      <c r="C2005" s="181" t="s">
        <v>922</v>
      </c>
      <c r="D2005" s="116" t="s">
        <v>59</v>
      </c>
      <c r="E2005" s="116" t="s">
        <v>51</v>
      </c>
      <c r="F2005" s="82">
        <v>4</v>
      </c>
      <c r="G2005" s="64"/>
      <c r="H2005" s="64"/>
      <c r="I2005" s="662"/>
    </row>
    <row r="2006" spans="1:9" ht="15.75" x14ac:dyDescent="0.25">
      <c r="A2006" s="983">
        <v>131</v>
      </c>
      <c r="B2006" s="181" t="s">
        <v>3605</v>
      </c>
      <c r="C2006" s="181" t="s">
        <v>922</v>
      </c>
      <c r="D2006" s="116" t="s">
        <v>59</v>
      </c>
      <c r="E2006" s="116" t="s">
        <v>51</v>
      </c>
      <c r="F2006" s="82">
        <v>4</v>
      </c>
      <c r="G2006" s="64"/>
      <c r="H2006" s="64"/>
      <c r="I2006" s="662"/>
    </row>
    <row r="2007" spans="1:9" ht="15.75" x14ac:dyDescent="0.25">
      <c r="A2007" s="983">
        <v>132</v>
      </c>
      <c r="B2007" s="181" t="s">
        <v>3606</v>
      </c>
      <c r="C2007" s="181" t="s">
        <v>922</v>
      </c>
      <c r="D2007" s="116" t="s">
        <v>59</v>
      </c>
      <c r="E2007" s="116" t="s">
        <v>51</v>
      </c>
      <c r="F2007" s="82">
        <v>2</v>
      </c>
      <c r="G2007" s="64"/>
      <c r="H2007" s="64"/>
      <c r="I2007" s="662"/>
    </row>
    <row r="2008" spans="1:9" ht="15.75" x14ac:dyDescent="0.25">
      <c r="A2008" s="983">
        <v>133</v>
      </c>
      <c r="B2008" s="181" t="s">
        <v>2558</v>
      </c>
      <c r="C2008" s="181" t="s">
        <v>4905</v>
      </c>
      <c r="D2008" s="116" t="s">
        <v>59</v>
      </c>
      <c r="E2008" s="116" t="s">
        <v>51</v>
      </c>
      <c r="F2008" s="82">
        <v>1</v>
      </c>
      <c r="G2008" s="64"/>
      <c r="H2008" s="64"/>
      <c r="I2008" s="662"/>
    </row>
    <row r="2009" spans="1:9" ht="15.75" x14ac:dyDescent="0.25">
      <c r="A2009" s="983">
        <v>134</v>
      </c>
      <c r="B2009" s="181" t="s">
        <v>3607</v>
      </c>
      <c r="C2009" s="181" t="s">
        <v>4905</v>
      </c>
      <c r="D2009" s="116" t="s">
        <v>59</v>
      </c>
      <c r="E2009" s="116" t="s">
        <v>51</v>
      </c>
      <c r="F2009" s="82">
        <v>9</v>
      </c>
      <c r="G2009" s="64"/>
      <c r="H2009" s="64"/>
      <c r="I2009" s="662"/>
    </row>
    <row r="2010" spans="1:9" ht="15.75" x14ac:dyDescent="0.25">
      <c r="A2010" s="983">
        <v>135</v>
      </c>
      <c r="B2010" s="181" t="s">
        <v>3608</v>
      </c>
      <c r="C2010" s="181" t="s">
        <v>4905</v>
      </c>
      <c r="D2010" s="116" t="s">
        <v>59</v>
      </c>
      <c r="E2010" s="116" t="s">
        <v>51</v>
      </c>
      <c r="F2010" s="82">
        <v>2</v>
      </c>
      <c r="G2010" s="64"/>
      <c r="H2010" s="64"/>
      <c r="I2010" s="662"/>
    </row>
    <row r="2011" spans="1:9" ht="15.75" x14ac:dyDescent="0.25">
      <c r="A2011" s="983">
        <v>136</v>
      </c>
      <c r="B2011" s="181" t="s">
        <v>3609</v>
      </c>
      <c r="C2011" s="181" t="s">
        <v>4905</v>
      </c>
      <c r="D2011" s="116" t="s">
        <v>59</v>
      </c>
      <c r="E2011" s="116" t="s">
        <v>51</v>
      </c>
      <c r="F2011" s="82">
        <v>21.6</v>
      </c>
      <c r="G2011" s="64"/>
      <c r="H2011" s="64"/>
      <c r="I2011" s="662"/>
    </row>
    <row r="2012" spans="1:9" ht="15.75" x14ac:dyDescent="0.25">
      <c r="A2012" s="983">
        <v>137</v>
      </c>
      <c r="B2012" s="181" t="s">
        <v>3592</v>
      </c>
      <c r="C2012" s="181" t="s">
        <v>4905</v>
      </c>
      <c r="D2012" s="116" t="s">
        <v>59</v>
      </c>
      <c r="E2012" s="116" t="s">
        <v>51</v>
      </c>
      <c r="F2012" s="82">
        <v>3.1</v>
      </c>
      <c r="G2012" s="64"/>
      <c r="H2012" s="64"/>
      <c r="I2012" s="662"/>
    </row>
    <row r="2013" spans="1:9" ht="15.75" x14ac:dyDescent="0.25">
      <c r="A2013" s="983">
        <v>138</v>
      </c>
      <c r="B2013" s="181" t="s">
        <v>3610</v>
      </c>
      <c r="C2013" s="181" t="s">
        <v>4905</v>
      </c>
      <c r="D2013" s="116" t="s">
        <v>59</v>
      </c>
      <c r="E2013" s="116" t="s">
        <v>51</v>
      </c>
      <c r="F2013" s="82">
        <v>3.51</v>
      </c>
      <c r="G2013" s="64"/>
      <c r="H2013" s="64"/>
      <c r="I2013" s="662"/>
    </row>
    <row r="2014" spans="1:9" ht="15.75" x14ac:dyDescent="0.25">
      <c r="A2014" s="983">
        <v>139</v>
      </c>
      <c r="B2014" s="181" t="s">
        <v>3611</v>
      </c>
      <c r="C2014" s="181" t="s">
        <v>4905</v>
      </c>
      <c r="D2014" s="116" t="s">
        <v>59</v>
      </c>
      <c r="E2014" s="116" t="s">
        <v>51</v>
      </c>
      <c r="F2014" s="82">
        <v>11.6</v>
      </c>
      <c r="G2014" s="64"/>
      <c r="H2014" s="64"/>
      <c r="I2014" s="662"/>
    </row>
    <row r="2015" spans="1:9" ht="15.75" x14ac:dyDescent="0.25">
      <c r="A2015" s="983">
        <v>140</v>
      </c>
      <c r="B2015" s="181" t="s">
        <v>3612</v>
      </c>
      <c r="C2015" s="181" t="s">
        <v>4905</v>
      </c>
      <c r="D2015" s="116" t="s">
        <v>59</v>
      </c>
      <c r="E2015" s="116" t="s">
        <v>51</v>
      </c>
      <c r="F2015" s="82">
        <v>8.8000000000000007</v>
      </c>
      <c r="G2015" s="64"/>
      <c r="H2015" s="64"/>
      <c r="I2015" s="662"/>
    </row>
    <row r="2016" spans="1:9" ht="15.75" x14ac:dyDescent="0.25">
      <c r="A2016" s="983">
        <v>141</v>
      </c>
      <c r="B2016" s="181" t="s">
        <v>3613</v>
      </c>
      <c r="C2016" s="181" t="s">
        <v>539</v>
      </c>
      <c r="D2016" s="116" t="s">
        <v>59</v>
      </c>
      <c r="E2016" s="116" t="s">
        <v>51</v>
      </c>
      <c r="F2016" s="82">
        <v>6</v>
      </c>
      <c r="G2016" s="64"/>
      <c r="H2016" s="64"/>
      <c r="I2016" s="662"/>
    </row>
    <row r="2017" spans="1:9" ht="15.75" x14ac:dyDescent="0.25">
      <c r="A2017" s="15"/>
      <c r="B2017" s="16" t="s">
        <v>282</v>
      </c>
      <c r="C2017" s="16"/>
      <c r="D2017" s="15"/>
      <c r="E2017" s="15"/>
      <c r="F2017" s="84"/>
      <c r="G2017" s="64"/>
      <c r="H2017" s="64"/>
      <c r="I2017" s="662"/>
    </row>
    <row r="2018" spans="1:9" ht="15.75" x14ac:dyDescent="0.25">
      <c r="A2018" s="116">
        <v>142</v>
      </c>
      <c r="B2018" s="181" t="s">
        <v>3614</v>
      </c>
      <c r="C2018" s="181" t="s">
        <v>4905</v>
      </c>
      <c r="D2018" s="116" t="s">
        <v>852</v>
      </c>
      <c r="E2018" s="116" t="s">
        <v>51</v>
      </c>
      <c r="F2018" s="82">
        <v>5</v>
      </c>
      <c r="G2018" s="64"/>
      <c r="H2018" s="64"/>
      <c r="I2018" s="662"/>
    </row>
    <row r="2019" spans="1:9" ht="15.75" x14ac:dyDescent="0.25">
      <c r="A2019" s="116">
        <v>143</v>
      </c>
      <c r="B2019" s="181" t="s">
        <v>3615</v>
      </c>
      <c r="C2019" s="181" t="s">
        <v>4905</v>
      </c>
      <c r="D2019" s="116" t="s">
        <v>852</v>
      </c>
      <c r="E2019" s="116" t="s">
        <v>51</v>
      </c>
      <c r="F2019" s="82">
        <v>13</v>
      </c>
      <c r="G2019" s="64"/>
      <c r="H2019" s="64"/>
      <c r="I2019" s="662"/>
    </row>
    <row r="2020" spans="1:9" s="70" customFormat="1" ht="15.75" x14ac:dyDescent="0.25">
      <c r="A2020" s="983">
        <v>144</v>
      </c>
      <c r="B2020" s="181" t="s">
        <v>3616</v>
      </c>
      <c r="C2020" s="181" t="s">
        <v>4905</v>
      </c>
      <c r="D2020" s="116" t="s">
        <v>852</v>
      </c>
      <c r="E2020" s="116" t="s">
        <v>51</v>
      </c>
      <c r="F2020" s="82">
        <v>13</v>
      </c>
      <c r="G2020" s="64"/>
      <c r="H2020" s="64"/>
      <c r="I2020" s="662"/>
    </row>
    <row r="2021" spans="1:9" s="70" customFormat="1" ht="15.75" x14ac:dyDescent="0.25">
      <c r="A2021" s="983">
        <v>145</v>
      </c>
      <c r="B2021" s="181" t="s">
        <v>3617</v>
      </c>
      <c r="C2021" s="181" t="s">
        <v>4905</v>
      </c>
      <c r="D2021" s="116" t="s">
        <v>852</v>
      </c>
      <c r="E2021" s="116" t="s">
        <v>51</v>
      </c>
      <c r="F2021" s="82">
        <v>10.5</v>
      </c>
      <c r="G2021" s="64"/>
      <c r="H2021" s="64"/>
      <c r="I2021" s="662"/>
    </row>
    <row r="2022" spans="1:9" ht="15.75" x14ac:dyDescent="0.25">
      <c r="A2022" s="15" t="s">
        <v>782</v>
      </c>
      <c r="B2022" s="18" t="s">
        <v>791</v>
      </c>
      <c r="C2022" s="16"/>
      <c r="D2022" s="15"/>
      <c r="E2022" s="15"/>
      <c r="F2022" s="84"/>
      <c r="G2022" s="132"/>
      <c r="H2022" s="132"/>
      <c r="I2022" s="662"/>
    </row>
    <row r="2023" spans="1:9" ht="15.75" x14ac:dyDescent="0.25">
      <c r="A2023" s="657">
        <v>146</v>
      </c>
      <c r="B2023" s="658" t="s">
        <v>3618</v>
      </c>
      <c r="C2023" s="658" t="s">
        <v>400</v>
      </c>
      <c r="D2023" s="657" t="s">
        <v>59</v>
      </c>
      <c r="E2023" s="657" t="s">
        <v>51</v>
      </c>
      <c r="F2023" s="87">
        <v>19</v>
      </c>
      <c r="G2023" s="132"/>
      <c r="H2023" s="132"/>
      <c r="I2023" s="662"/>
    </row>
    <row r="2024" spans="1:9" ht="15.75" x14ac:dyDescent="0.25">
      <c r="A2024" s="118">
        <v>147</v>
      </c>
      <c r="B2024" s="182" t="s">
        <v>3619</v>
      </c>
      <c r="C2024" s="182" t="s">
        <v>400</v>
      </c>
      <c r="D2024" s="118" t="s">
        <v>59</v>
      </c>
      <c r="E2024" s="118" t="s">
        <v>51</v>
      </c>
      <c r="F2024" s="87">
        <v>2</v>
      </c>
      <c r="G2024" s="64"/>
      <c r="H2024" s="64"/>
      <c r="I2024" s="662"/>
    </row>
    <row r="2025" spans="1:9" ht="15.75" x14ac:dyDescent="0.25">
      <c r="A2025" s="984">
        <v>148</v>
      </c>
      <c r="B2025" s="182" t="s">
        <v>3620</v>
      </c>
      <c r="C2025" s="182" t="s">
        <v>400</v>
      </c>
      <c r="D2025" s="118" t="s">
        <v>59</v>
      </c>
      <c r="E2025" s="118" t="s">
        <v>51</v>
      </c>
      <c r="F2025" s="87">
        <v>4</v>
      </c>
      <c r="G2025" s="64"/>
      <c r="H2025" s="64"/>
      <c r="I2025" s="662"/>
    </row>
    <row r="2026" spans="1:9" ht="15.75" x14ac:dyDescent="0.25">
      <c r="A2026" s="984">
        <v>149</v>
      </c>
      <c r="B2026" s="182" t="s">
        <v>3621</v>
      </c>
      <c r="C2026" s="182" t="s">
        <v>400</v>
      </c>
      <c r="D2026" s="118" t="s">
        <v>59</v>
      </c>
      <c r="E2026" s="118" t="s">
        <v>51</v>
      </c>
      <c r="F2026" s="87">
        <v>8</v>
      </c>
      <c r="G2026" s="64"/>
      <c r="H2026" s="64"/>
      <c r="I2026" s="662"/>
    </row>
    <row r="2027" spans="1:9" ht="15.75" x14ac:dyDescent="0.25">
      <c r="A2027" s="984">
        <v>150</v>
      </c>
      <c r="B2027" s="182" t="s">
        <v>3540</v>
      </c>
      <c r="C2027" s="182" t="s">
        <v>400</v>
      </c>
      <c r="D2027" s="118" t="s">
        <v>59</v>
      </c>
      <c r="E2027" s="118" t="s">
        <v>51</v>
      </c>
      <c r="F2027" s="87">
        <v>5</v>
      </c>
      <c r="G2027" s="64"/>
      <c r="H2027" s="64"/>
      <c r="I2027" s="662"/>
    </row>
    <row r="2028" spans="1:9" ht="15.75" x14ac:dyDescent="0.25">
      <c r="A2028" s="984">
        <v>151</v>
      </c>
      <c r="B2028" s="182" t="s">
        <v>2720</v>
      </c>
      <c r="C2028" s="182" t="s">
        <v>400</v>
      </c>
      <c r="D2028" s="118" t="s">
        <v>59</v>
      </c>
      <c r="E2028" s="118" t="s">
        <v>51</v>
      </c>
      <c r="F2028" s="87">
        <v>13</v>
      </c>
      <c r="G2028" s="64"/>
      <c r="H2028" s="64"/>
      <c r="I2028" s="662"/>
    </row>
    <row r="2029" spans="1:9" ht="31.5" x14ac:dyDescent="0.25">
      <c r="A2029" s="984">
        <v>152</v>
      </c>
      <c r="B2029" s="182" t="s">
        <v>3622</v>
      </c>
      <c r="C2029" s="182" t="s">
        <v>3623</v>
      </c>
      <c r="D2029" s="118" t="s">
        <v>59</v>
      </c>
      <c r="E2029" s="118" t="s">
        <v>51</v>
      </c>
      <c r="F2029" s="87">
        <v>15</v>
      </c>
      <c r="G2029" s="64"/>
      <c r="H2029" s="64"/>
      <c r="I2029" s="662"/>
    </row>
    <row r="2030" spans="1:9" ht="15.75" x14ac:dyDescent="0.25">
      <c r="A2030" s="984">
        <v>153</v>
      </c>
      <c r="B2030" s="182" t="s">
        <v>3624</v>
      </c>
      <c r="C2030" s="182" t="s">
        <v>401</v>
      </c>
      <c r="D2030" s="118" t="s">
        <v>59</v>
      </c>
      <c r="E2030" s="118" t="s">
        <v>51</v>
      </c>
      <c r="F2030" s="87">
        <v>3</v>
      </c>
      <c r="G2030" s="64"/>
      <c r="H2030" s="64"/>
      <c r="I2030" s="662"/>
    </row>
    <row r="2031" spans="1:9" ht="31.5" x14ac:dyDescent="0.25">
      <c r="A2031" s="984">
        <v>154</v>
      </c>
      <c r="B2031" s="182" t="s">
        <v>3625</v>
      </c>
      <c r="C2031" s="182" t="s">
        <v>3626</v>
      </c>
      <c r="D2031" s="118" t="s">
        <v>59</v>
      </c>
      <c r="E2031" s="118" t="s">
        <v>51</v>
      </c>
      <c r="F2031" s="87">
        <v>10</v>
      </c>
      <c r="G2031" s="64"/>
      <c r="H2031" s="64"/>
      <c r="I2031" s="662"/>
    </row>
    <row r="2032" spans="1:9" ht="15.75" x14ac:dyDescent="0.25">
      <c r="A2032" s="984">
        <v>155</v>
      </c>
      <c r="B2032" s="182" t="s">
        <v>3627</v>
      </c>
      <c r="C2032" s="182" t="s">
        <v>401</v>
      </c>
      <c r="D2032" s="118" t="s">
        <v>59</v>
      </c>
      <c r="E2032" s="118" t="s">
        <v>51</v>
      </c>
      <c r="F2032" s="87">
        <v>5</v>
      </c>
      <c r="G2032" s="64"/>
      <c r="H2032" s="64"/>
      <c r="I2032" s="662"/>
    </row>
    <row r="2033" spans="1:9" ht="15.75" x14ac:dyDescent="0.25">
      <c r="A2033" s="984">
        <v>156</v>
      </c>
      <c r="B2033" s="182" t="s">
        <v>3628</v>
      </c>
      <c r="C2033" s="182" t="s">
        <v>402</v>
      </c>
      <c r="D2033" s="118" t="s">
        <v>59</v>
      </c>
      <c r="E2033" s="118" t="s">
        <v>51</v>
      </c>
      <c r="F2033" s="87">
        <v>12</v>
      </c>
      <c r="G2033" s="64"/>
      <c r="H2033" s="64"/>
      <c r="I2033" s="662"/>
    </row>
    <row r="2034" spans="1:9" ht="15.75" x14ac:dyDescent="0.25">
      <c r="A2034" s="984">
        <v>157</v>
      </c>
      <c r="B2034" s="182" t="s">
        <v>3629</v>
      </c>
      <c r="C2034" s="182" t="s">
        <v>402</v>
      </c>
      <c r="D2034" s="118" t="s">
        <v>59</v>
      </c>
      <c r="E2034" s="118" t="s">
        <v>51</v>
      </c>
      <c r="F2034" s="87">
        <v>2</v>
      </c>
      <c r="G2034" s="64"/>
      <c r="H2034" s="64"/>
      <c r="I2034" s="662"/>
    </row>
    <row r="2035" spans="1:9" ht="15.75" x14ac:dyDescent="0.25">
      <c r="A2035" s="984">
        <v>158</v>
      </c>
      <c r="B2035" s="182" t="s">
        <v>3630</v>
      </c>
      <c r="C2035" s="182" t="s">
        <v>402</v>
      </c>
      <c r="D2035" s="118" t="s">
        <v>59</v>
      </c>
      <c r="E2035" s="118" t="s">
        <v>51</v>
      </c>
      <c r="F2035" s="87">
        <v>2</v>
      </c>
      <c r="G2035" s="64"/>
      <c r="H2035" s="64"/>
      <c r="I2035" s="662"/>
    </row>
    <row r="2036" spans="1:9" ht="15.75" x14ac:dyDescent="0.25">
      <c r="A2036" s="984">
        <v>159</v>
      </c>
      <c r="B2036" s="182" t="s">
        <v>3631</v>
      </c>
      <c r="C2036" s="182" t="s">
        <v>402</v>
      </c>
      <c r="D2036" s="118" t="s">
        <v>59</v>
      </c>
      <c r="E2036" s="118" t="s">
        <v>51</v>
      </c>
      <c r="F2036" s="87">
        <v>1</v>
      </c>
      <c r="G2036" s="64"/>
      <c r="H2036" s="64"/>
      <c r="I2036" s="662"/>
    </row>
    <row r="2037" spans="1:9" ht="15.75" x14ac:dyDescent="0.25">
      <c r="A2037" s="984">
        <v>160</v>
      </c>
      <c r="B2037" s="182" t="s">
        <v>2551</v>
      </c>
      <c r="C2037" s="182" t="s">
        <v>402</v>
      </c>
      <c r="D2037" s="118" t="s">
        <v>59</v>
      </c>
      <c r="E2037" s="118" t="s">
        <v>51</v>
      </c>
      <c r="F2037" s="87">
        <v>2</v>
      </c>
      <c r="G2037" s="64"/>
      <c r="H2037" s="64"/>
      <c r="I2037" s="662"/>
    </row>
    <row r="2038" spans="1:9" ht="15.75" x14ac:dyDescent="0.25">
      <c r="A2038" s="984">
        <v>161</v>
      </c>
      <c r="B2038" s="182" t="s">
        <v>3208</v>
      </c>
      <c r="C2038" s="182" t="s">
        <v>402</v>
      </c>
      <c r="D2038" s="118" t="s">
        <v>59</v>
      </c>
      <c r="E2038" s="118" t="s">
        <v>51</v>
      </c>
      <c r="F2038" s="87">
        <v>2</v>
      </c>
      <c r="G2038" s="64"/>
      <c r="H2038" s="64"/>
      <c r="I2038" s="662"/>
    </row>
    <row r="2039" spans="1:9" ht="15.75" x14ac:dyDescent="0.25">
      <c r="A2039" s="984">
        <v>162</v>
      </c>
      <c r="B2039" s="182" t="s">
        <v>3632</v>
      </c>
      <c r="C2039" s="182" t="s">
        <v>402</v>
      </c>
      <c r="D2039" s="118" t="s">
        <v>59</v>
      </c>
      <c r="E2039" s="118" t="s">
        <v>51</v>
      </c>
      <c r="F2039" s="87">
        <v>1</v>
      </c>
      <c r="G2039" s="64"/>
      <c r="H2039" s="64"/>
      <c r="I2039" s="662"/>
    </row>
    <row r="2040" spans="1:9" ht="15.75" x14ac:dyDescent="0.25">
      <c r="A2040" s="984">
        <v>163</v>
      </c>
      <c r="B2040" s="182" t="s">
        <v>3633</v>
      </c>
      <c r="C2040" s="182" t="s">
        <v>402</v>
      </c>
      <c r="D2040" s="118" t="s">
        <v>59</v>
      </c>
      <c r="E2040" s="118" t="s">
        <v>51</v>
      </c>
      <c r="F2040" s="87">
        <v>2</v>
      </c>
      <c r="G2040" s="64"/>
      <c r="H2040" s="64"/>
      <c r="I2040" s="662"/>
    </row>
    <row r="2041" spans="1:9" ht="15.75" x14ac:dyDescent="0.25">
      <c r="A2041" s="984">
        <v>164</v>
      </c>
      <c r="B2041" s="182" t="s">
        <v>3634</v>
      </c>
      <c r="C2041" s="182" t="s">
        <v>401</v>
      </c>
      <c r="D2041" s="118" t="s">
        <v>59</v>
      </c>
      <c r="E2041" s="118" t="s">
        <v>51</v>
      </c>
      <c r="F2041" s="87">
        <v>10</v>
      </c>
      <c r="G2041" s="64"/>
      <c r="H2041" s="64"/>
      <c r="I2041" s="662"/>
    </row>
    <row r="2042" spans="1:9" ht="31.5" x14ac:dyDescent="0.25">
      <c r="A2042" s="984">
        <v>165</v>
      </c>
      <c r="B2042" s="181" t="s">
        <v>3637</v>
      </c>
      <c r="C2042" s="181" t="s">
        <v>4910</v>
      </c>
      <c r="D2042" s="116" t="s">
        <v>59</v>
      </c>
      <c r="E2042" s="116" t="s">
        <v>7</v>
      </c>
      <c r="F2042" s="82">
        <v>12</v>
      </c>
      <c r="G2042" s="64"/>
      <c r="H2042" s="64"/>
      <c r="I2042" s="662"/>
    </row>
    <row r="2043" spans="1:9" ht="31.5" x14ac:dyDescent="0.25">
      <c r="A2043" s="984">
        <v>166</v>
      </c>
      <c r="B2043" s="181" t="s">
        <v>3636</v>
      </c>
      <c r="C2043" s="181" t="s">
        <v>4911</v>
      </c>
      <c r="D2043" s="116" t="s">
        <v>59</v>
      </c>
      <c r="E2043" s="116" t="s">
        <v>7</v>
      </c>
      <c r="F2043" s="82">
        <v>10</v>
      </c>
      <c r="G2043" s="64"/>
      <c r="H2043" s="64"/>
      <c r="I2043" s="662"/>
    </row>
    <row r="2044" spans="1:9" s="264" customFormat="1" ht="31.5" x14ac:dyDescent="0.25">
      <c r="A2044" s="984">
        <v>167</v>
      </c>
      <c r="B2044" s="181" t="s">
        <v>3635</v>
      </c>
      <c r="C2044" s="181" t="s">
        <v>4980</v>
      </c>
      <c r="D2044" s="116" t="s">
        <v>59</v>
      </c>
      <c r="E2044" s="116" t="s">
        <v>7</v>
      </c>
      <c r="F2044" s="82">
        <v>7</v>
      </c>
      <c r="G2044" s="64"/>
      <c r="H2044" s="64"/>
      <c r="I2044" s="662"/>
    </row>
    <row r="2045" spans="1:9" ht="31.5" x14ac:dyDescent="0.25">
      <c r="A2045" s="984">
        <v>168</v>
      </c>
      <c r="B2045" s="181" t="s">
        <v>3638</v>
      </c>
      <c r="C2045" s="181" t="s">
        <v>4911</v>
      </c>
      <c r="D2045" s="116" t="s">
        <v>59</v>
      </c>
      <c r="E2045" s="116" t="s">
        <v>7</v>
      </c>
      <c r="F2045" s="82">
        <v>30</v>
      </c>
      <c r="G2045" s="64"/>
      <c r="H2045" s="64"/>
      <c r="I2045" s="662"/>
    </row>
    <row r="2046" spans="1:9" ht="31.5" x14ac:dyDescent="0.25">
      <c r="A2046" s="984">
        <v>169</v>
      </c>
      <c r="B2046" s="660" t="s">
        <v>3639</v>
      </c>
      <c r="C2046" s="660" t="s">
        <v>4980</v>
      </c>
      <c r="D2046" s="659" t="s">
        <v>59</v>
      </c>
      <c r="E2046" s="659" t="s">
        <v>7</v>
      </c>
      <c r="F2046" s="87">
        <v>14</v>
      </c>
      <c r="G2046" s="135"/>
      <c r="H2046" s="135"/>
      <c r="I2046" s="663"/>
    </row>
    <row r="2047" spans="1:9" ht="31.5" x14ac:dyDescent="0.25">
      <c r="A2047" s="984">
        <v>170</v>
      </c>
      <c r="B2047" s="181" t="s">
        <v>3640</v>
      </c>
      <c r="C2047" s="181" t="s">
        <v>4981</v>
      </c>
      <c r="D2047" s="116" t="s">
        <v>59</v>
      </c>
      <c r="E2047" s="116" t="s">
        <v>51</v>
      </c>
      <c r="F2047" s="82">
        <v>5</v>
      </c>
      <c r="G2047" s="64"/>
      <c r="H2047" s="64"/>
      <c r="I2047" s="662"/>
    </row>
    <row r="2048" spans="1:9" ht="15.75" x14ac:dyDescent="0.25">
      <c r="A2048" s="15" t="s">
        <v>784</v>
      </c>
      <c r="B2048" s="18" t="s">
        <v>7013</v>
      </c>
      <c r="C2048" s="16"/>
      <c r="D2048" s="15"/>
      <c r="E2048" s="15"/>
      <c r="F2048" s="84"/>
      <c r="G2048" s="64"/>
      <c r="H2048" s="64"/>
      <c r="I2048" s="662"/>
    </row>
    <row r="2049" spans="1:9" ht="15.75" x14ac:dyDescent="0.25">
      <c r="A2049" s="116">
        <v>171</v>
      </c>
      <c r="B2049" s="181" t="s">
        <v>3641</v>
      </c>
      <c r="C2049" s="181" t="s">
        <v>404</v>
      </c>
      <c r="D2049" s="116" t="s">
        <v>59</v>
      </c>
      <c r="E2049" s="116" t="s">
        <v>51</v>
      </c>
      <c r="F2049" s="82">
        <v>33</v>
      </c>
      <c r="G2049" s="64"/>
      <c r="H2049" s="64"/>
      <c r="I2049" s="662"/>
    </row>
    <row r="2050" spans="1:9" ht="15.75" x14ac:dyDescent="0.25">
      <c r="A2050" s="116">
        <v>172</v>
      </c>
      <c r="B2050" s="181" t="s">
        <v>3642</v>
      </c>
      <c r="C2050" s="181" t="s">
        <v>404</v>
      </c>
      <c r="D2050" s="116" t="s">
        <v>59</v>
      </c>
      <c r="E2050" s="116" t="s">
        <v>51</v>
      </c>
      <c r="F2050" s="82">
        <v>15</v>
      </c>
      <c r="G2050" s="64"/>
      <c r="H2050" s="64"/>
      <c r="I2050" s="662"/>
    </row>
    <row r="2051" spans="1:9" ht="15.75" x14ac:dyDescent="0.25">
      <c r="A2051" s="983">
        <v>173</v>
      </c>
      <c r="B2051" s="181" t="s">
        <v>3643</v>
      </c>
      <c r="C2051" s="181" t="s">
        <v>404</v>
      </c>
      <c r="D2051" s="116" t="s">
        <v>59</v>
      </c>
      <c r="E2051" s="116" t="s">
        <v>51</v>
      </c>
      <c r="F2051" s="82">
        <v>5</v>
      </c>
      <c r="G2051" s="64"/>
      <c r="H2051" s="64"/>
      <c r="I2051" s="662"/>
    </row>
    <row r="2052" spans="1:9" ht="15.75" x14ac:dyDescent="0.25">
      <c r="A2052" s="983">
        <v>174</v>
      </c>
      <c r="B2052" s="181" t="s">
        <v>3644</v>
      </c>
      <c r="C2052" s="181" t="s">
        <v>404</v>
      </c>
      <c r="D2052" s="116" t="s">
        <v>59</v>
      </c>
      <c r="E2052" s="116" t="s">
        <v>51</v>
      </c>
      <c r="F2052" s="82">
        <v>7</v>
      </c>
      <c r="G2052" s="64"/>
      <c r="H2052" s="64"/>
      <c r="I2052" s="662"/>
    </row>
    <row r="2053" spans="1:9" ht="15.75" x14ac:dyDescent="0.25">
      <c r="A2053" s="983">
        <v>175</v>
      </c>
      <c r="B2053" s="181" t="s">
        <v>3645</v>
      </c>
      <c r="C2053" s="181" t="s">
        <v>404</v>
      </c>
      <c r="D2053" s="116" t="s">
        <v>59</v>
      </c>
      <c r="E2053" s="116" t="s">
        <v>51</v>
      </c>
      <c r="F2053" s="82">
        <v>8</v>
      </c>
      <c r="G2053" s="64"/>
      <c r="H2053" s="64"/>
      <c r="I2053" s="662"/>
    </row>
    <row r="2054" spans="1:9" ht="15.75" x14ac:dyDescent="0.25">
      <c r="A2054" s="983">
        <v>176</v>
      </c>
      <c r="B2054" s="181" t="s">
        <v>3646</v>
      </c>
      <c r="C2054" s="181" t="s">
        <v>404</v>
      </c>
      <c r="D2054" s="116" t="s">
        <v>59</v>
      </c>
      <c r="E2054" s="116" t="s">
        <v>51</v>
      </c>
      <c r="F2054" s="82">
        <v>10</v>
      </c>
      <c r="G2054" s="64"/>
      <c r="H2054" s="64"/>
      <c r="I2054" s="662"/>
    </row>
    <row r="2055" spans="1:9" ht="15.75" x14ac:dyDescent="0.25">
      <c r="A2055" s="983">
        <v>177</v>
      </c>
      <c r="B2055" s="181" t="s">
        <v>3647</v>
      </c>
      <c r="C2055" s="181" t="s">
        <v>404</v>
      </c>
      <c r="D2055" s="116" t="s">
        <v>372</v>
      </c>
      <c r="E2055" s="116" t="s">
        <v>51</v>
      </c>
      <c r="F2055" s="82">
        <v>15</v>
      </c>
      <c r="G2055" s="64"/>
      <c r="H2055" s="64"/>
      <c r="I2055" s="662"/>
    </row>
    <row r="2056" spans="1:9" ht="15.75" x14ac:dyDescent="0.25">
      <c r="A2056" s="983">
        <v>178</v>
      </c>
      <c r="B2056" s="181" t="s">
        <v>3648</v>
      </c>
      <c r="C2056" s="181" t="s">
        <v>404</v>
      </c>
      <c r="D2056" s="116" t="s">
        <v>59</v>
      </c>
      <c r="E2056" s="116" t="s">
        <v>51</v>
      </c>
      <c r="F2056" s="82">
        <v>7</v>
      </c>
      <c r="G2056" s="64"/>
      <c r="H2056" s="64"/>
      <c r="I2056" s="662"/>
    </row>
    <row r="2057" spans="1:9" ht="15.75" x14ac:dyDescent="0.25">
      <c r="A2057" s="983">
        <v>179</v>
      </c>
      <c r="B2057" s="181" t="s">
        <v>2346</v>
      </c>
      <c r="C2057" s="181" t="s">
        <v>405</v>
      </c>
      <c r="D2057" s="116" t="s">
        <v>59</v>
      </c>
      <c r="E2057" s="116" t="s">
        <v>51</v>
      </c>
      <c r="F2057" s="82">
        <v>3</v>
      </c>
      <c r="G2057" s="64"/>
      <c r="H2057" s="64"/>
      <c r="I2057" s="662"/>
    </row>
    <row r="2058" spans="1:9" ht="15.75" x14ac:dyDescent="0.25">
      <c r="A2058" s="983">
        <v>180</v>
      </c>
      <c r="B2058" s="181" t="s">
        <v>3649</v>
      </c>
      <c r="C2058" s="181" t="s">
        <v>405</v>
      </c>
      <c r="D2058" s="116" t="s">
        <v>59</v>
      </c>
      <c r="E2058" s="116" t="s">
        <v>51</v>
      </c>
      <c r="F2058" s="82">
        <v>4</v>
      </c>
      <c r="G2058" s="64"/>
      <c r="H2058" s="64"/>
      <c r="I2058" s="662"/>
    </row>
    <row r="2059" spans="1:9" ht="15.75" x14ac:dyDescent="0.25">
      <c r="A2059" s="983">
        <v>181</v>
      </c>
      <c r="B2059" s="181" t="s">
        <v>2720</v>
      </c>
      <c r="C2059" s="181" t="s">
        <v>406</v>
      </c>
      <c r="D2059" s="116" t="s">
        <v>59</v>
      </c>
      <c r="E2059" s="116" t="s">
        <v>51</v>
      </c>
      <c r="F2059" s="82">
        <v>4</v>
      </c>
      <c r="G2059" s="64"/>
      <c r="H2059" s="64"/>
      <c r="I2059" s="662"/>
    </row>
    <row r="2060" spans="1:9" ht="15.75" x14ac:dyDescent="0.25">
      <c r="A2060" s="983">
        <v>182</v>
      </c>
      <c r="B2060" s="181" t="s">
        <v>3650</v>
      </c>
      <c r="C2060" s="181" t="s">
        <v>406</v>
      </c>
      <c r="D2060" s="116" t="s">
        <v>59</v>
      </c>
      <c r="E2060" s="116" t="s">
        <v>51</v>
      </c>
      <c r="F2060" s="82">
        <v>11</v>
      </c>
      <c r="G2060" s="64"/>
      <c r="H2060" s="64"/>
      <c r="I2060" s="662"/>
    </row>
    <row r="2061" spans="1:9" ht="15.75" x14ac:dyDescent="0.25">
      <c r="A2061" s="983">
        <v>183</v>
      </c>
      <c r="B2061" s="181" t="s">
        <v>3651</v>
      </c>
      <c r="C2061" s="181" t="s">
        <v>406</v>
      </c>
      <c r="D2061" s="116" t="s">
        <v>59</v>
      </c>
      <c r="E2061" s="116" t="s">
        <v>51</v>
      </c>
      <c r="F2061" s="82">
        <v>10</v>
      </c>
      <c r="G2061" s="64"/>
      <c r="H2061" s="64"/>
      <c r="I2061" s="662"/>
    </row>
    <row r="2062" spans="1:9" ht="15.75" x14ac:dyDescent="0.25">
      <c r="A2062" s="983">
        <v>184</v>
      </c>
      <c r="B2062" s="181" t="s">
        <v>3652</v>
      </c>
      <c r="C2062" s="181" t="s">
        <v>407</v>
      </c>
      <c r="D2062" s="116" t="s">
        <v>59</v>
      </c>
      <c r="E2062" s="116" t="s">
        <v>51</v>
      </c>
      <c r="F2062" s="82">
        <v>7</v>
      </c>
      <c r="G2062" s="64"/>
      <c r="H2062" s="64"/>
      <c r="I2062" s="662"/>
    </row>
    <row r="2063" spans="1:9" ht="15.75" x14ac:dyDescent="0.25">
      <c r="A2063" s="983">
        <v>185</v>
      </c>
      <c r="B2063" s="181" t="s">
        <v>3653</v>
      </c>
      <c r="C2063" s="181" t="s">
        <v>407</v>
      </c>
      <c r="D2063" s="116" t="s">
        <v>59</v>
      </c>
      <c r="E2063" s="116" t="s">
        <v>51</v>
      </c>
      <c r="F2063" s="82">
        <v>34</v>
      </c>
      <c r="G2063" s="64"/>
      <c r="H2063" s="64"/>
      <c r="I2063" s="662"/>
    </row>
    <row r="2064" spans="1:9" ht="15.75" x14ac:dyDescent="0.25">
      <c r="A2064" s="983">
        <v>186</v>
      </c>
      <c r="B2064" s="181" t="s">
        <v>3654</v>
      </c>
      <c r="C2064" s="181" t="s">
        <v>408</v>
      </c>
      <c r="D2064" s="116" t="s">
        <v>59</v>
      </c>
      <c r="E2064" s="116" t="s">
        <v>51</v>
      </c>
      <c r="F2064" s="82">
        <v>10</v>
      </c>
      <c r="G2064" s="64"/>
      <c r="H2064" s="64"/>
      <c r="I2064" s="662"/>
    </row>
    <row r="2065" spans="1:9" ht="15.75" x14ac:dyDescent="0.25">
      <c r="A2065" s="983">
        <v>187</v>
      </c>
      <c r="B2065" s="181" t="s">
        <v>3655</v>
      </c>
      <c r="C2065" s="181" t="s">
        <v>408</v>
      </c>
      <c r="D2065" s="116" t="s">
        <v>59</v>
      </c>
      <c r="E2065" s="116" t="s">
        <v>51</v>
      </c>
      <c r="F2065" s="82">
        <v>30</v>
      </c>
      <c r="G2065" s="64"/>
      <c r="H2065" s="64"/>
      <c r="I2065" s="662"/>
    </row>
    <row r="2066" spans="1:9" ht="15.75" x14ac:dyDescent="0.25">
      <c r="A2066" s="983">
        <v>188</v>
      </c>
      <c r="B2066" s="181" t="s">
        <v>3656</v>
      </c>
      <c r="C2066" s="181" t="s">
        <v>408</v>
      </c>
      <c r="D2066" s="116" t="s">
        <v>59</v>
      </c>
      <c r="E2066" s="116" t="s">
        <v>51</v>
      </c>
      <c r="F2066" s="82">
        <v>3</v>
      </c>
      <c r="G2066" s="64"/>
      <c r="H2066" s="64"/>
      <c r="I2066" s="662"/>
    </row>
    <row r="2067" spans="1:9" ht="15.75" x14ac:dyDescent="0.25">
      <c r="A2067" s="983">
        <v>189</v>
      </c>
      <c r="B2067" s="181" t="s">
        <v>3657</v>
      </c>
      <c r="C2067" s="181" t="s">
        <v>408</v>
      </c>
      <c r="D2067" s="116" t="s">
        <v>59</v>
      </c>
      <c r="E2067" s="116" t="s">
        <v>51</v>
      </c>
      <c r="F2067" s="82">
        <v>8</v>
      </c>
      <c r="G2067" s="64"/>
      <c r="H2067" s="64"/>
      <c r="I2067" s="662"/>
    </row>
    <row r="2068" spans="1:9" ht="15.75" x14ac:dyDescent="0.25">
      <c r="A2068" s="983">
        <v>190</v>
      </c>
      <c r="B2068" s="181" t="s">
        <v>3658</v>
      </c>
      <c r="C2068" s="181" t="s">
        <v>408</v>
      </c>
      <c r="D2068" s="116" t="s">
        <v>59</v>
      </c>
      <c r="E2068" s="116" t="s">
        <v>51</v>
      </c>
      <c r="F2068" s="82">
        <v>6</v>
      </c>
      <c r="G2068" s="64"/>
      <c r="H2068" s="64"/>
      <c r="I2068" s="662"/>
    </row>
    <row r="2069" spans="1:9" ht="15.75" x14ac:dyDescent="0.25">
      <c r="A2069" s="983">
        <v>191</v>
      </c>
      <c r="B2069" s="181" t="s">
        <v>3659</v>
      </c>
      <c r="C2069" s="181" t="s">
        <v>408</v>
      </c>
      <c r="D2069" s="116" t="s">
        <v>59</v>
      </c>
      <c r="E2069" s="116" t="s">
        <v>51</v>
      </c>
      <c r="F2069" s="82">
        <v>3</v>
      </c>
      <c r="G2069" s="64"/>
      <c r="H2069" s="64"/>
      <c r="I2069" s="662"/>
    </row>
    <row r="2070" spans="1:9" ht="15.75" x14ac:dyDescent="0.25">
      <c r="A2070" s="983">
        <v>192</v>
      </c>
      <c r="B2070" s="181" t="s">
        <v>3660</v>
      </c>
      <c r="C2070" s="181" t="s">
        <v>408</v>
      </c>
      <c r="D2070" s="116" t="s">
        <v>59</v>
      </c>
      <c r="E2070" s="116" t="s">
        <v>51</v>
      </c>
      <c r="F2070" s="82">
        <v>3</v>
      </c>
      <c r="G2070" s="64"/>
      <c r="H2070" s="64"/>
      <c r="I2070" s="662"/>
    </row>
    <row r="2071" spans="1:9" ht="15.75" x14ac:dyDescent="0.25">
      <c r="A2071" s="983">
        <v>193</v>
      </c>
      <c r="B2071" s="181" t="s">
        <v>2456</v>
      </c>
      <c r="C2071" s="181" t="s">
        <v>408</v>
      </c>
      <c r="D2071" s="116" t="s">
        <v>59</v>
      </c>
      <c r="E2071" s="116" t="s">
        <v>51</v>
      </c>
      <c r="F2071" s="82">
        <v>4</v>
      </c>
      <c r="G2071" s="64"/>
      <c r="H2071" s="64"/>
      <c r="I2071" s="662"/>
    </row>
    <row r="2072" spans="1:9" ht="15.75" x14ac:dyDescent="0.25">
      <c r="A2072" s="983">
        <v>194</v>
      </c>
      <c r="B2072" s="181" t="s">
        <v>3661</v>
      </c>
      <c r="C2072" s="181" t="s">
        <v>408</v>
      </c>
      <c r="D2072" s="116" t="s">
        <v>59</v>
      </c>
      <c r="E2072" s="116" t="s">
        <v>51</v>
      </c>
      <c r="F2072" s="82">
        <v>3</v>
      </c>
      <c r="G2072" s="64"/>
      <c r="H2072" s="64"/>
      <c r="I2072" s="662"/>
    </row>
    <row r="2073" spans="1:9" ht="15.75" x14ac:dyDescent="0.25">
      <c r="A2073" s="983">
        <v>195</v>
      </c>
      <c r="B2073" s="181" t="s">
        <v>3662</v>
      </c>
      <c r="C2073" s="181" t="s">
        <v>408</v>
      </c>
      <c r="D2073" s="116" t="s">
        <v>59</v>
      </c>
      <c r="E2073" s="116" t="s">
        <v>51</v>
      </c>
      <c r="F2073" s="82">
        <v>6</v>
      </c>
      <c r="G2073" s="64"/>
      <c r="H2073" s="64"/>
      <c r="I2073" s="662"/>
    </row>
    <row r="2074" spans="1:9" ht="15.75" x14ac:dyDescent="0.25">
      <c r="A2074" s="983">
        <v>196</v>
      </c>
      <c r="B2074" s="181" t="s">
        <v>3627</v>
      </c>
      <c r="C2074" s="181" t="s">
        <v>408</v>
      </c>
      <c r="D2074" s="116" t="s">
        <v>59</v>
      </c>
      <c r="E2074" s="116" t="s">
        <v>51</v>
      </c>
      <c r="F2074" s="82">
        <v>13</v>
      </c>
      <c r="G2074" s="64"/>
      <c r="H2074" s="64"/>
      <c r="I2074" s="662"/>
    </row>
    <row r="2075" spans="1:9" ht="15.75" x14ac:dyDescent="0.25">
      <c r="A2075" s="983">
        <v>197</v>
      </c>
      <c r="B2075" s="181" t="s">
        <v>3643</v>
      </c>
      <c r="C2075" s="181" t="s">
        <v>408</v>
      </c>
      <c r="D2075" s="116" t="s">
        <v>59</v>
      </c>
      <c r="E2075" s="116" t="s">
        <v>51</v>
      </c>
      <c r="F2075" s="82">
        <v>9</v>
      </c>
      <c r="G2075" s="64"/>
      <c r="H2075" s="64"/>
      <c r="I2075" s="662"/>
    </row>
    <row r="2076" spans="1:9" ht="15.75" x14ac:dyDescent="0.25">
      <c r="A2076" s="983">
        <v>198</v>
      </c>
      <c r="B2076" s="181" t="s">
        <v>3663</v>
      </c>
      <c r="C2076" s="181" t="s">
        <v>409</v>
      </c>
      <c r="D2076" s="116" t="s">
        <v>59</v>
      </c>
      <c r="E2076" s="116" t="s">
        <v>51</v>
      </c>
      <c r="F2076" s="82">
        <v>15.6</v>
      </c>
      <c r="G2076" s="64"/>
      <c r="H2076" s="64"/>
      <c r="I2076" s="662"/>
    </row>
    <row r="2077" spans="1:9" ht="15.75" x14ac:dyDescent="0.25">
      <c r="A2077" s="983">
        <v>199</v>
      </c>
      <c r="B2077" s="181" t="s">
        <v>3664</v>
      </c>
      <c r="C2077" s="181" t="s">
        <v>409</v>
      </c>
      <c r="D2077" s="116" t="s">
        <v>59</v>
      </c>
      <c r="E2077" s="116" t="s">
        <v>51</v>
      </c>
      <c r="F2077" s="82">
        <v>16</v>
      </c>
      <c r="G2077" s="64"/>
      <c r="H2077" s="64"/>
      <c r="I2077" s="662"/>
    </row>
    <row r="2078" spans="1:9" ht="31.5" x14ac:dyDescent="0.25">
      <c r="A2078" s="983">
        <v>200</v>
      </c>
      <c r="B2078" s="181" t="s">
        <v>3665</v>
      </c>
      <c r="C2078" s="181" t="s">
        <v>5426</v>
      </c>
      <c r="D2078" s="116" t="s">
        <v>59</v>
      </c>
      <c r="E2078" s="116" t="s">
        <v>51</v>
      </c>
      <c r="F2078" s="82">
        <v>39</v>
      </c>
      <c r="G2078" s="64"/>
      <c r="H2078" s="64"/>
      <c r="I2078" s="662"/>
    </row>
    <row r="2079" spans="1:9" ht="15.75" x14ac:dyDescent="0.25">
      <c r="A2079" s="983">
        <v>201</v>
      </c>
      <c r="B2079" s="181" t="s">
        <v>3666</v>
      </c>
      <c r="C2079" s="181" t="s">
        <v>409</v>
      </c>
      <c r="D2079" s="116" t="s">
        <v>59</v>
      </c>
      <c r="E2079" s="116" t="s">
        <v>51</v>
      </c>
      <c r="F2079" s="82">
        <v>2</v>
      </c>
      <c r="G2079" s="64"/>
      <c r="H2079" s="64"/>
      <c r="I2079" s="662"/>
    </row>
    <row r="2080" spans="1:9" ht="15.75" x14ac:dyDescent="0.25">
      <c r="A2080" s="983">
        <v>202</v>
      </c>
      <c r="B2080" s="181" t="s">
        <v>2416</v>
      </c>
      <c r="C2080" s="181" t="s">
        <v>410</v>
      </c>
      <c r="D2080" s="116" t="s">
        <v>59</v>
      </c>
      <c r="E2080" s="116" t="s">
        <v>51</v>
      </c>
      <c r="F2080" s="82">
        <v>3</v>
      </c>
      <c r="G2080" s="64"/>
      <c r="H2080" s="64"/>
      <c r="I2080" s="662"/>
    </row>
    <row r="2081" spans="1:9" ht="15.75" x14ac:dyDescent="0.25">
      <c r="A2081" s="983">
        <v>203</v>
      </c>
      <c r="B2081" s="181" t="s">
        <v>3667</v>
      </c>
      <c r="C2081" s="181" t="s">
        <v>410</v>
      </c>
      <c r="D2081" s="116" t="s">
        <v>59</v>
      </c>
      <c r="E2081" s="116" t="s">
        <v>51</v>
      </c>
      <c r="F2081" s="82">
        <v>2</v>
      </c>
      <c r="G2081" s="64"/>
      <c r="H2081" s="64"/>
      <c r="I2081" s="662"/>
    </row>
    <row r="2082" spans="1:9" ht="15.75" x14ac:dyDescent="0.25">
      <c r="A2082" s="983">
        <v>204</v>
      </c>
      <c r="B2082" s="181" t="s">
        <v>3668</v>
      </c>
      <c r="C2082" s="181" t="s">
        <v>410</v>
      </c>
      <c r="D2082" s="116" t="s">
        <v>59</v>
      </c>
      <c r="E2082" s="116" t="s">
        <v>51</v>
      </c>
      <c r="F2082" s="82">
        <v>5</v>
      </c>
      <c r="G2082" s="64"/>
      <c r="H2082" s="64"/>
      <c r="I2082" s="662"/>
    </row>
    <row r="2083" spans="1:9" ht="15.75" x14ac:dyDescent="0.25">
      <c r="A2083" s="15" t="s">
        <v>789</v>
      </c>
      <c r="B2083" s="18" t="s">
        <v>803</v>
      </c>
      <c r="C2083" s="16"/>
      <c r="D2083" s="15"/>
      <c r="E2083" s="15"/>
      <c r="F2083" s="84"/>
      <c r="G2083" s="64"/>
      <c r="H2083" s="64"/>
      <c r="I2083" s="662"/>
    </row>
    <row r="2084" spans="1:9" ht="15.75" x14ac:dyDescent="0.25">
      <c r="A2084" s="116">
        <v>205</v>
      </c>
      <c r="B2084" s="181" t="s">
        <v>3669</v>
      </c>
      <c r="C2084" s="181" t="s">
        <v>4914</v>
      </c>
      <c r="D2084" s="116" t="s">
        <v>59</v>
      </c>
      <c r="E2084" s="116" t="s">
        <v>51</v>
      </c>
      <c r="F2084" s="82">
        <v>53</v>
      </c>
      <c r="G2084" s="64"/>
      <c r="H2084" s="64"/>
      <c r="I2084" s="662"/>
    </row>
    <row r="2085" spans="1:9" ht="15.75" x14ac:dyDescent="0.25">
      <c r="A2085" s="116">
        <v>206</v>
      </c>
      <c r="B2085" s="181" t="s">
        <v>3670</v>
      </c>
      <c r="C2085" s="181" t="s">
        <v>4914</v>
      </c>
      <c r="D2085" s="116" t="s">
        <v>59</v>
      </c>
      <c r="E2085" s="116" t="s">
        <v>51</v>
      </c>
      <c r="F2085" s="82">
        <v>19</v>
      </c>
      <c r="G2085" s="64"/>
      <c r="H2085" s="64"/>
      <c r="I2085" s="662"/>
    </row>
    <row r="2086" spans="1:9" ht="15.75" x14ac:dyDescent="0.25">
      <c r="A2086" s="983">
        <v>207</v>
      </c>
      <c r="B2086" s="181" t="s">
        <v>3671</v>
      </c>
      <c r="C2086" s="181" t="s">
        <v>4914</v>
      </c>
      <c r="D2086" s="116" t="s">
        <v>59</v>
      </c>
      <c r="E2086" s="116" t="s">
        <v>51</v>
      </c>
      <c r="F2086" s="82">
        <v>3</v>
      </c>
      <c r="G2086" s="64"/>
      <c r="H2086" s="64"/>
      <c r="I2086" s="662"/>
    </row>
    <row r="2087" spans="1:9" ht="15.75" x14ac:dyDescent="0.25">
      <c r="A2087" s="983">
        <v>208</v>
      </c>
      <c r="B2087" s="181" t="s">
        <v>3672</v>
      </c>
      <c r="C2087" s="181" t="s">
        <v>4914</v>
      </c>
      <c r="D2087" s="116" t="s">
        <v>59</v>
      </c>
      <c r="E2087" s="116" t="s">
        <v>51</v>
      </c>
      <c r="F2087" s="82">
        <v>13</v>
      </c>
      <c r="G2087" s="64"/>
      <c r="H2087" s="64"/>
      <c r="I2087" s="662"/>
    </row>
    <row r="2088" spans="1:9" ht="15.75" x14ac:dyDescent="0.25">
      <c r="A2088" s="983">
        <v>209</v>
      </c>
      <c r="B2088" s="181" t="s">
        <v>3673</v>
      </c>
      <c r="C2088" s="181" t="s">
        <v>5427</v>
      </c>
      <c r="D2088" s="116" t="s">
        <v>59</v>
      </c>
      <c r="E2088" s="116" t="s">
        <v>51</v>
      </c>
      <c r="F2088" s="82">
        <v>6</v>
      </c>
      <c r="G2088" s="64"/>
      <c r="H2088" s="64"/>
      <c r="I2088" s="662"/>
    </row>
    <row r="2089" spans="1:9" ht="15.75" x14ac:dyDescent="0.25">
      <c r="A2089" s="983">
        <v>210</v>
      </c>
      <c r="B2089" s="181" t="s">
        <v>3674</v>
      </c>
      <c r="C2089" s="181" t="s">
        <v>5427</v>
      </c>
      <c r="D2089" s="116" t="s">
        <v>59</v>
      </c>
      <c r="E2089" s="116" t="s">
        <v>51</v>
      </c>
      <c r="F2089" s="82">
        <v>4</v>
      </c>
      <c r="G2089" s="64"/>
      <c r="H2089" s="64"/>
      <c r="I2089" s="662"/>
    </row>
    <row r="2090" spans="1:9" ht="15.75" x14ac:dyDescent="0.25">
      <c r="A2090" s="983">
        <v>211</v>
      </c>
      <c r="B2090" s="181" t="s">
        <v>3675</v>
      </c>
      <c r="C2090" s="181" t="s">
        <v>5427</v>
      </c>
      <c r="D2090" s="116" t="s">
        <v>59</v>
      </c>
      <c r="E2090" s="116" t="s">
        <v>51</v>
      </c>
      <c r="F2090" s="82">
        <v>4</v>
      </c>
      <c r="G2090" s="64"/>
      <c r="H2090" s="64"/>
      <c r="I2090" s="662"/>
    </row>
    <row r="2091" spans="1:9" ht="15.75" x14ac:dyDescent="0.25">
      <c r="A2091" s="983">
        <v>212</v>
      </c>
      <c r="B2091" s="181" t="s">
        <v>3676</v>
      </c>
      <c r="C2091" s="181" t="s">
        <v>5427</v>
      </c>
      <c r="D2091" s="116" t="s">
        <v>59</v>
      </c>
      <c r="E2091" s="116" t="s">
        <v>51</v>
      </c>
      <c r="F2091" s="82">
        <v>7</v>
      </c>
      <c r="G2091" s="64"/>
      <c r="H2091" s="64"/>
      <c r="I2091" s="662"/>
    </row>
    <row r="2092" spans="1:9" ht="15.75" x14ac:dyDescent="0.25">
      <c r="A2092" s="983">
        <v>213</v>
      </c>
      <c r="B2092" s="181" t="s">
        <v>3677</v>
      </c>
      <c r="C2092" s="181" t="s">
        <v>5427</v>
      </c>
      <c r="D2092" s="116" t="s">
        <v>59</v>
      </c>
      <c r="E2092" s="116" t="s">
        <v>51</v>
      </c>
      <c r="F2092" s="82">
        <v>5</v>
      </c>
      <c r="G2092" s="64"/>
      <c r="H2092" s="64"/>
      <c r="I2092" s="662"/>
    </row>
    <row r="2093" spans="1:9" ht="15.75" x14ac:dyDescent="0.25">
      <c r="A2093" s="983">
        <v>214</v>
      </c>
      <c r="B2093" s="181" t="s">
        <v>3220</v>
      </c>
      <c r="C2093" s="181" t="s">
        <v>5427</v>
      </c>
      <c r="D2093" s="116" t="s">
        <v>59</v>
      </c>
      <c r="E2093" s="116" t="s">
        <v>51</v>
      </c>
      <c r="F2093" s="82">
        <v>7</v>
      </c>
      <c r="G2093" s="64"/>
      <c r="H2093" s="64"/>
      <c r="I2093" s="662"/>
    </row>
    <row r="2094" spans="1:9" ht="15.75" x14ac:dyDescent="0.25">
      <c r="A2094" s="983">
        <v>215</v>
      </c>
      <c r="B2094" s="181" t="s">
        <v>3678</v>
      </c>
      <c r="C2094" s="181" t="s">
        <v>5427</v>
      </c>
      <c r="D2094" s="116" t="s">
        <v>59</v>
      </c>
      <c r="E2094" s="116" t="s">
        <v>51</v>
      </c>
      <c r="F2094" s="82">
        <v>3</v>
      </c>
      <c r="G2094" s="64"/>
      <c r="H2094" s="64"/>
      <c r="I2094" s="662"/>
    </row>
    <row r="2095" spans="1:9" ht="15.75" x14ac:dyDescent="0.25">
      <c r="A2095" s="983">
        <v>216</v>
      </c>
      <c r="B2095" s="181" t="s">
        <v>2532</v>
      </c>
      <c r="C2095" s="181" t="s">
        <v>5427</v>
      </c>
      <c r="D2095" s="116" t="s">
        <v>59</v>
      </c>
      <c r="E2095" s="116" t="s">
        <v>51</v>
      </c>
      <c r="F2095" s="82">
        <v>12</v>
      </c>
      <c r="G2095" s="64"/>
      <c r="H2095" s="64"/>
      <c r="I2095" s="662"/>
    </row>
    <row r="2096" spans="1:9" ht="15.75" x14ac:dyDescent="0.25">
      <c r="A2096" s="983">
        <v>217</v>
      </c>
      <c r="B2096" s="181" t="s">
        <v>3679</v>
      </c>
      <c r="C2096" s="181" t="s">
        <v>5427</v>
      </c>
      <c r="D2096" s="116" t="s">
        <v>59</v>
      </c>
      <c r="E2096" s="116" t="s">
        <v>51</v>
      </c>
      <c r="F2096" s="82">
        <v>2</v>
      </c>
      <c r="G2096" s="64"/>
      <c r="H2096" s="64"/>
      <c r="I2096" s="662"/>
    </row>
    <row r="2097" spans="1:9" ht="15.75" x14ac:dyDescent="0.25">
      <c r="A2097" s="983">
        <v>218</v>
      </c>
      <c r="B2097" s="181" t="s">
        <v>3680</v>
      </c>
      <c r="C2097" s="181" t="s">
        <v>5427</v>
      </c>
      <c r="D2097" s="116" t="s">
        <v>59</v>
      </c>
      <c r="E2097" s="116" t="s">
        <v>51</v>
      </c>
      <c r="F2097" s="82">
        <v>19</v>
      </c>
      <c r="G2097" s="64"/>
      <c r="H2097" s="64"/>
      <c r="I2097" s="662"/>
    </row>
    <row r="2098" spans="1:9" ht="15.75" x14ac:dyDescent="0.25">
      <c r="A2098" s="15" t="s">
        <v>790</v>
      </c>
      <c r="B2098" s="18" t="s">
        <v>804</v>
      </c>
      <c r="C2098" s="16"/>
      <c r="D2098" s="15"/>
      <c r="E2098" s="15"/>
      <c r="F2098" s="84"/>
      <c r="G2098" s="64"/>
      <c r="H2098" s="64"/>
      <c r="I2098" s="662"/>
    </row>
    <row r="2099" spans="1:9" ht="15.75" x14ac:dyDescent="0.25">
      <c r="A2099" s="116">
        <v>219</v>
      </c>
      <c r="B2099" s="181" t="s">
        <v>3681</v>
      </c>
      <c r="C2099" s="181" t="s">
        <v>108</v>
      </c>
      <c r="D2099" s="116" t="s">
        <v>59</v>
      </c>
      <c r="E2099" s="116" t="s">
        <v>51</v>
      </c>
      <c r="F2099" s="82">
        <v>25</v>
      </c>
      <c r="G2099" s="64"/>
      <c r="H2099" s="64"/>
      <c r="I2099" s="662"/>
    </row>
    <row r="2100" spans="1:9" ht="15.75" x14ac:dyDescent="0.25">
      <c r="A2100" s="116">
        <v>220</v>
      </c>
      <c r="B2100" s="181" t="s">
        <v>3682</v>
      </c>
      <c r="C2100" s="181" t="s">
        <v>108</v>
      </c>
      <c r="D2100" s="116" t="s">
        <v>59</v>
      </c>
      <c r="E2100" s="116" t="s">
        <v>51</v>
      </c>
      <c r="F2100" s="82">
        <v>22</v>
      </c>
      <c r="G2100" s="64"/>
      <c r="H2100" s="64"/>
      <c r="I2100" s="662"/>
    </row>
    <row r="2101" spans="1:9" ht="15.75" x14ac:dyDescent="0.25">
      <c r="A2101" s="983">
        <v>221</v>
      </c>
      <c r="B2101" s="181" t="s">
        <v>3683</v>
      </c>
      <c r="C2101" s="181" t="s">
        <v>108</v>
      </c>
      <c r="D2101" s="116" t="s">
        <v>59</v>
      </c>
      <c r="E2101" s="116" t="s">
        <v>51</v>
      </c>
      <c r="F2101" s="82">
        <v>8</v>
      </c>
      <c r="G2101" s="64"/>
      <c r="H2101" s="64"/>
      <c r="I2101" s="662"/>
    </row>
    <row r="2102" spans="1:9" ht="15.75" x14ac:dyDescent="0.25">
      <c r="A2102" s="983">
        <v>222</v>
      </c>
      <c r="B2102" s="181" t="s">
        <v>3684</v>
      </c>
      <c r="C2102" s="181" t="s">
        <v>108</v>
      </c>
      <c r="D2102" s="116" t="s">
        <v>59</v>
      </c>
      <c r="E2102" s="116" t="s">
        <v>51</v>
      </c>
      <c r="F2102" s="82">
        <v>40</v>
      </c>
      <c r="G2102" s="64"/>
      <c r="H2102" s="64"/>
      <c r="I2102" s="662"/>
    </row>
    <row r="2103" spans="1:9" ht="15.75" x14ac:dyDescent="0.25">
      <c r="A2103" s="983">
        <v>223</v>
      </c>
      <c r="B2103" s="181" t="s">
        <v>3685</v>
      </c>
      <c r="C2103" s="181" t="s">
        <v>108</v>
      </c>
      <c r="D2103" s="116" t="s">
        <v>59</v>
      </c>
      <c r="E2103" s="116" t="s">
        <v>51</v>
      </c>
      <c r="F2103" s="82">
        <v>7</v>
      </c>
      <c r="G2103" s="64"/>
      <c r="H2103" s="64"/>
      <c r="I2103" s="662"/>
    </row>
    <row r="2104" spans="1:9" ht="15.75" x14ac:dyDescent="0.25">
      <c r="A2104" s="983">
        <v>224</v>
      </c>
      <c r="B2104" s="181" t="s">
        <v>3686</v>
      </c>
      <c r="C2104" s="181" t="s">
        <v>108</v>
      </c>
      <c r="D2104" s="116" t="s">
        <v>59</v>
      </c>
      <c r="E2104" s="116" t="s">
        <v>51</v>
      </c>
      <c r="F2104" s="82">
        <v>6</v>
      </c>
      <c r="G2104" s="64"/>
      <c r="H2104" s="64"/>
      <c r="I2104" s="662"/>
    </row>
    <row r="2105" spans="1:9" ht="15.75" x14ac:dyDescent="0.25">
      <c r="A2105" s="983">
        <v>225</v>
      </c>
      <c r="B2105" s="181" t="s">
        <v>3687</v>
      </c>
      <c r="C2105" s="181" t="s">
        <v>108</v>
      </c>
      <c r="D2105" s="116" t="s">
        <v>59</v>
      </c>
      <c r="E2105" s="116" t="s">
        <v>51</v>
      </c>
      <c r="F2105" s="82">
        <v>26</v>
      </c>
      <c r="G2105" s="64"/>
      <c r="H2105" s="64"/>
      <c r="I2105" s="662"/>
    </row>
    <row r="2106" spans="1:9" ht="15.75" x14ac:dyDescent="0.25">
      <c r="A2106" s="15"/>
      <c r="B2106" s="16" t="s">
        <v>282</v>
      </c>
      <c r="C2106" s="16"/>
      <c r="D2106" s="15"/>
      <c r="E2106" s="15"/>
      <c r="F2106" s="84"/>
      <c r="G2106" s="64"/>
      <c r="H2106" s="64"/>
      <c r="I2106" s="662"/>
    </row>
    <row r="2107" spans="1:9" ht="15.75" x14ac:dyDescent="0.25">
      <c r="A2107" s="1036">
        <v>226</v>
      </c>
      <c r="B2107" s="1037" t="s">
        <v>3689</v>
      </c>
      <c r="C2107" s="1037" t="s">
        <v>108</v>
      </c>
      <c r="D2107" s="116" t="s">
        <v>59</v>
      </c>
      <c r="E2107" s="1036" t="s">
        <v>51</v>
      </c>
      <c r="F2107" s="82">
        <v>6</v>
      </c>
      <c r="G2107" s="64"/>
      <c r="H2107" s="64"/>
      <c r="I2107" s="662"/>
    </row>
    <row r="2108" spans="1:9" ht="15.75" x14ac:dyDescent="0.25">
      <c r="A2108" s="1036"/>
      <c r="B2108" s="1037"/>
      <c r="C2108" s="1037"/>
      <c r="D2108" s="116" t="s">
        <v>30</v>
      </c>
      <c r="E2108" s="1036"/>
      <c r="F2108" s="82">
        <v>70</v>
      </c>
      <c r="G2108" s="64"/>
      <c r="H2108" s="64"/>
      <c r="I2108" s="662"/>
    </row>
    <row r="2109" spans="1:9" s="264" customFormat="1" ht="15.75" x14ac:dyDescent="0.25">
      <c r="A2109" s="1036">
        <v>227</v>
      </c>
      <c r="B2109" s="1037" t="s">
        <v>3688</v>
      </c>
      <c r="C2109" s="1037" t="s">
        <v>108</v>
      </c>
      <c r="D2109" s="116" t="s">
        <v>30</v>
      </c>
      <c r="E2109" s="1036" t="s">
        <v>51</v>
      </c>
      <c r="F2109" s="82">
        <v>15</v>
      </c>
      <c r="G2109" s="64"/>
      <c r="H2109" s="64"/>
      <c r="I2109" s="662"/>
    </row>
    <row r="2110" spans="1:9" ht="15.75" x14ac:dyDescent="0.25">
      <c r="A2110" s="1036"/>
      <c r="B2110" s="1037"/>
      <c r="C2110" s="1037"/>
      <c r="D2110" s="116" t="s">
        <v>30</v>
      </c>
      <c r="E2110" s="1036"/>
      <c r="F2110" s="88">
        <v>100</v>
      </c>
      <c r="G2110" s="64"/>
      <c r="H2110" s="64"/>
      <c r="I2110" s="662"/>
    </row>
    <row r="2111" spans="1:9" ht="15.75" x14ac:dyDescent="0.25">
      <c r="A2111" s="59" t="s">
        <v>794</v>
      </c>
      <c r="B2111" s="60" t="s">
        <v>792</v>
      </c>
      <c r="C2111" s="60"/>
      <c r="D2111" s="59"/>
      <c r="E2111" s="59"/>
      <c r="F2111" s="90"/>
      <c r="G2111" s="135"/>
      <c r="H2111" s="135"/>
      <c r="I2111" s="663"/>
    </row>
    <row r="2112" spans="1:9" ht="31.5" x14ac:dyDescent="0.25">
      <c r="A2112" s="118">
        <v>228</v>
      </c>
      <c r="B2112" s="182" t="s">
        <v>3691</v>
      </c>
      <c r="C2112" s="182" t="s">
        <v>4982</v>
      </c>
      <c r="D2112" s="118" t="s">
        <v>59</v>
      </c>
      <c r="E2112" s="118" t="s">
        <v>51</v>
      </c>
      <c r="F2112" s="87">
        <v>20.69</v>
      </c>
      <c r="G2112" s="64"/>
      <c r="H2112" s="64"/>
      <c r="I2112" s="662"/>
    </row>
    <row r="2113" spans="1:9" ht="31.5" x14ac:dyDescent="0.25">
      <c r="A2113" s="118">
        <v>229</v>
      </c>
      <c r="B2113" s="182" t="s">
        <v>7014</v>
      </c>
      <c r="C2113" s="182" t="s">
        <v>4982</v>
      </c>
      <c r="D2113" s="118" t="s">
        <v>59</v>
      </c>
      <c r="E2113" s="118" t="s">
        <v>51</v>
      </c>
      <c r="F2113" s="87">
        <v>42.15</v>
      </c>
      <c r="G2113" s="64"/>
      <c r="H2113" s="64"/>
      <c r="I2113" s="662"/>
    </row>
    <row r="2114" spans="1:9" ht="15.75" x14ac:dyDescent="0.25">
      <c r="A2114" s="984">
        <v>230</v>
      </c>
      <c r="B2114" s="182" t="s">
        <v>3690</v>
      </c>
      <c r="C2114" s="182" t="s">
        <v>4982</v>
      </c>
      <c r="D2114" s="118" t="s">
        <v>59</v>
      </c>
      <c r="E2114" s="118" t="s">
        <v>51</v>
      </c>
      <c r="F2114" s="87">
        <v>21.11</v>
      </c>
      <c r="G2114" s="64"/>
      <c r="H2114" s="64"/>
      <c r="I2114" s="662"/>
    </row>
    <row r="2115" spans="1:9" ht="15.75" x14ac:dyDescent="0.25">
      <c r="A2115" s="984">
        <v>231</v>
      </c>
      <c r="B2115" s="182" t="s">
        <v>3692</v>
      </c>
      <c r="C2115" s="182" t="s">
        <v>353</v>
      </c>
      <c r="D2115" s="118" t="s">
        <v>59</v>
      </c>
      <c r="E2115" s="118" t="s">
        <v>51</v>
      </c>
      <c r="F2115" s="87">
        <v>32.21</v>
      </c>
      <c r="G2115" s="64"/>
      <c r="H2115" s="64"/>
      <c r="I2115" s="662"/>
    </row>
    <row r="2116" spans="1:9" ht="31.5" x14ac:dyDescent="0.25">
      <c r="A2116" s="984">
        <v>232</v>
      </c>
      <c r="B2116" s="182" t="s">
        <v>3693</v>
      </c>
      <c r="C2116" s="182" t="s">
        <v>353</v>
      </c>
      <c r="D2116" s="118" t="s">
        <v>59</v>
      </c>
      <c r="E2116" s="118" t="s">
        <v>51</v>
      </c>
      <c r="F2116" s="87">
        <v>16.82</v>
      </c>
      <c r="G2116" s="64"/>
      <c r="H2116" s="64"/>
      <c r="I2116" s="662"/>
    </row>
    <row r="2117" spans="1:9" ht="15.75" x14ac:dyDescent="0.25">
      <c r="A2117" s="984">
        <v>233</v>
      </c>
      <c r="B2117" s="182" t="s">
        <v>3694</v>
      </c>
      <c r="C2117" s="182" t="s">
        <v>353</v>
      </c>
      <c r="D2117" s="118" t="s">
        <v>59</v>
      </c>
      <c r="E2117" s="118" t="s">
        <v>51</v>
      </c>
      <c r="F2117" s="87">
        <v>14.29</v>
      </c>
      <c r="G2117" s="64"/>
      <c r="H2117" s="64"/>
      <c r="I2117" s="662"/>
    </row>
    <row r="2118" spans="1:9" ht="15.75" x14ac:dyDescent="0.25">
      <c r="A2118" s="984">
        <v>234</v>
      </c>
      <c r="B2118" s="182" t="s">
        <v>2475</v>
      </c>
      <c r="C2118" s="182" t="s">
        <v>354</v>
      </c>
      <c r="D2118" s="118" t="s">
        <v>59</v>
      </c>
      <c r="E2118" s="118" t="s">
        <v>51</v>
      </c>
      <c r="F2118" s="87">
        <v>8.5</v>
      </c>
      <c r="G2118" s="64"/>
      <c r="H2118" s="64"/>
      <c r="I2118" s="662"/>
    </row>
    <row r="2119" spans="1:9" ht="15.75" x14ac:dyDescent="0.25">
      <c r="A2119" s="984">
        <v>235</v>
      </c>
      <c r="B2119" s="182" t="s">
        <v>3695</v>
      </c>
      <c r="C2119" s="182" t="s">
        <v>354</v>
      </c>
      <c r="D2119" s="118" t="s">
        <v>59</v>
      </c>
      <c r="E2119" s="118" t="s">
        <v>51</v>
      </c>
      <c r="F2119" s="87">
        <v>4</v>
      </c>
      <c r="G2119" s="64"/>
      <c r="H2119" s="64"/>
      <c r="I2119" s="662"/>
    </row>
    <row r="2120" spans="1:9" ht="15.75" x14ac:dyDescent="0.25">
      <c r="A2120" s="984">
        <v>236</v>
      </c>
      <c r="B2120" s="182" t="s">
        <v>3696</v>
      </c>
      <c r="C2120" s="182" t="s">
        <v>354</v>
      </c>
      <c r="D2120" s="118" t="s">
        <v>59</v>
      </c>
      <c r="E2120" s="118" t="s">
        <v>51</v>
      </c>
      <c r="F2120" s="87">
        <v>3.5</v>
      </c>
      <c r="G2120" s="64"/>
      <c r="H2120" s="64"/>
      <c r="I2120" s="662"/>
    </row>
    <row r="2121" spans="1:9" ht="15.75" x14ac:dyDescent="0.25">
      <c r="A2121" s="59"/>
      <c r="B2121" s="60" t="s">
        <v>282</v>
      </c>
      <c r="C2121" s="60"/>
      <c r="D2121" s="59"/>
      <c r="E2121" s="59"/>
      <c r="F2121" s="90"/>
      <c r="G2121" s="64"/>
      <c r="H2121" s="64"/>
      <c r="I2121" s="662"/>
    </row>
    <row r="2122" spans="1:9" ht="15.75" x14ac:dyDescent="0.25">
      <c r="A2122" s="118">
        <v>237</v>
      </c>
      <c r="B2122" s="182" t="s">
        <v>3697</v>
      </c>
      <c r="C2122" s="182" t="s">
        <v>353</v>
      </c>
      <c r="D2122" s="118" t="s">
        <v>852</v>
      </c>
      <c r="E2122" s="118" t="s">
        <v>51</v>
      </c>
      <c r="F2122" s="87">
        <v>23</v>
      </c>
      <c r="G2122" s="64"/>
      <c r="H2122" s="64"/>
      <c r="I2122" s="662"/>
    </row>
    <row r="2123" spans="1:9" ht="15.75" x14ac:dyDescent="0.25">
      <c r="A2123" s="118">
        <v>238</v>
      </c>
      <c r="B2123" s="182" t="s">
        <v>2461</v>
      </c>
      <c r="C2123" s="182" t="s">
        <v>353</v>
      </c>
      <c r="D2123" s="118" t="s">
        <v>852</v>
      </c>
      <c r="E2123" s="118" t="s">
        <v>51</v>
      </c>
      <c r="F2123" s="87">
        <v>147</v>
      </c>
      <c r="G2123" s="64"/>
      <c r="H2123" s="64"/>
      <c r="I2123" s="662"/>
    </row>
    <row r="2124" spans="1:9" ht="15.75" x14ac:dyDescent="0.25">
      <c r="A2124" s="984">
        <v>239</v>
      </c>
      <c r="B2124" s="182" t="s">
        <v>3698</v>
      </c>
      <c r="C2124" s="182" t="s">
        <v>353</v>
      </c>
      <c r="D2124" s="118" t="s">
        <v>852</v>
      </c>
      <c r="E2124" s="118" t="s">
        <v>51</v>
      </c>
      <c r="F2124" s="87">
        <v>30</v>
      </c>
      <c r="G2124" s="64"/>
      <c r="H2124" s="64"/>
      <c r="I2124" s="662"/>
    </row>
    <row r="2125" spans="1:9" ht="15.75" x14ac:dyDescent="0.25">
      <c r="A2125" s="984">
        <v>240</v>
      </c>
      <c r="B2125" s="182" t="s">
        <v>3696</v>
      </c>
      <c r="C2125" s="182" t="s">
        <v>354</v>
      </c>
      <c r="D2125" s="118" t="s">
        <v>852</v>
      </c>
      <c r="E2125" s="118" t="s">
        <v>51</v>
      </c>
      <c r="F2125" s="87">
        <v>35.4</v>
      </c>
      <c r="G2125" s="64"/>
      <c r="H2125" s="64"/>
      <c r="I2125" s="662"/>
    </row>
    <row r="2126" spans="1:9" ht="15.75" x14ac:dyDescent="0.25">
      <c r="A2126" s="984">
        <v>241</v>
      </c>
      <c r="B2126" s="182" t="s">
        <v>2557</v>
      </c>
      <c r="C2126" s="182" t="s">
        <v>354</v>
      </c>
      <c r="D2126" s="118" t="s">
        <v>852</v>
      </c>
      <c r="E2126" s="118" t="s">
        <v>51</v>
      </c>
      <c r="F2126" s="87">
        <v>8.2799999999999994</v>
      </c>
      <c r="G2126" s="64"/>
      <c r="H2126" s="64"/>
      <c r="I2126" s="662"/>
    </row>
    <row r="2127" spans="1:9" ht="15.75" x14ac:dyDescent="0.25">
      <c r="A2127" s="984">
        <v>242</v>
      </c>
      <c r="B2127" s="182" t="s">
        <v>3699</v>
      </c>
      <c r="C2127" s="182" t="s">
        <v>354</v>
      </c>
      <c r="D2127" s="118" t="s">
        <v>852</v>
      </c>
      <c r="E2127" s="118" t="s">
        <v>51</v>
      </c>
      <c r="F2127" s="87">
        <v>4</v>
      </c>
      <c r="G2127" s="64"/>
      <c r="H2127" s="64"/>
      <c r="I2127" s="662"/>
    </row>
    <row r="2128" spans="1:9" ht="15.75" x14ac:dyDescent="0.25">
      <c r="A2128" s="984">
        <v>243</v>
      </c>
      <c r="B2128" s="182" t="s">
        <v>3701</v>
      </c>
      <c r="C2128" s="182" t="s">
        <v>354</v>
      </c>
      <c r="D2128" s="118" t="s">
        <v>852</v>
      </c>
      <c r="E2128" s="118" t="s">
        <v>51</v>
      </c>
      <c r="F2128" s="87">
        <v>1.5</v>
      </c>
      <c r="G2128" s="64"/>
      <c r="H2128" s="64"/>
      <c r="I2128" s="662"/>
    </row>
    <row r="2129" spans="1:9" ht="15.75" x14ac:dyDescent="0.25">
      <c r="A2129" s="984">
        <v>244</v>
      </c>
      <c r="B2129" s="182" t="s">
        <v>3700</v>
      </c>
      <c r="C2129" s="182" t="s">
        <v>354</v>
      </c>
      <c r="D2129" s="118" t="s">
        <v>852</v>
      </c>
      <c r="E2129" s="118" t="s">
        <v>51</v>
      </c>
      <c r="F2129" s="87">
        <v>5</v>
      </c>
      <c r="G2129" s="64"/>
      <c r="H2129" s="64"/>
      <c r="I2129" s="662"/>
    </row>
    <row r="2130" spans="1:9" ht="15.75" x14ac:dyDescent="0.25">
      <c r="A2130" s="107"/>
      <c r="B2130" s="108"/>
      <c r="C2130" s="108"/>
      <c r="D2130" s="107"/>
      <c r="E2130" s="107"/>
      <c r="F2130" s="109"/>
      <c r="G2130" s="131"/>
      <c r="H2130" s="131"/>
      <c r="I2130" s="667"/>
    </row>
    <row r="2131" spans="1:9" ht="15.75" x14ac:dyDescent="0.25">
      <c r="A2131" s="107"/>
      <c r="B2131" s="108"/>
      <c r="C2131" s="108"/>
      <c r="D2131" s="107"/>
      <c r="E2131" s="107"/>
      <c r="F2131" s="109"/>
      <c r="G2131" s="131"/>
      <c r="H2131" s="131"/>
      <c r="I2131" s="667"/>
    </row>
    <row r="2132" spans="1:9" ht="15.75" x14ac:dyDescent="0.25">
      <c r="A2132" s="107"/>
      <c r="B2132" s="108"/>
      <c r="C2132" s="108"/>
      <c r="D2132" s="107"/>
      <c r="E2132" s="107"/>
      <c r="F2132" s="109"/>
      <c r="G2132" s="131"/>
      <c r="H2132" s="131"/>
      <c r="I2132" s="667"/>
    </row>
    <row r="2133" spans="1:9" ht="15.75" x14ac:dyDescent="0.25">
      <c r="A2133" s="107"/>
      <c r="B2133" s="108"/>
      <c r="C2133" s="108"/>
      <c r="D2133" s="107"/>
      <c r="E2133" s="107"/>
      <c r="F2133" s="109"/>
      <c r="G2133" s="131"/>
      <c r="H2133" s="131"/>
      <c r="I2133" s="667"/>
    </row>
    <row r="2134" spans="1:9" ht="15.75" x14ac:dyDescent="0.25">
      <c r="A2134" s="107"/>
      <c r="B2134" s="108"/>
      <c r="C2134" s="108"/>
      <c r="D2134" s="107"/>
      <c r="E2134" s="107"/>
      <c r="F2134" s="109"/>
      <c r="G2134" s="131"/>
      <c r="H2134" s="131"/>
      <c r="I2134" s="667"/>
    </row>
    <row r="2135" spans="1:9" ht="15.75" x14ac:dyDescent="0.25">
      <c r="A2135" s="107"/>
      <c r="B2135" s="108"/>
      <c r="C2135" s="108"/>
      <c r="D2135" s="107"/>
      <c r="E2135" s="107"/>
      <c r="F2135" s="109"/>
      <c r="G2135" s="131"/>
      <c r="H2135" s="131"/>
      <c r="I2135" s="667"/>
    </row>
    <row r="2136" spans="1:9" ht="15.75" x14ac:dyDescent="0.25">
      <c r="A2136" s="107"/>
      <c r="B2136" s="108"/>
      <c r="C2136" s="108"/>
      <c r="D2136" s="107"/>
      <c r="E2136" s="107"/>
      <c r="F2136" s="109"/>
      <c r="G2136" s="131"/>
      <c r="H2136" s="131"/>
      <c r="I2136" s="667"/>
    </row>
    <row r="2137" spans="1:9" ht="15.75" x14ac:dyDescent="0.25">
      <c r="A2137" s="107"/>
      <c r="B2137" s="108"/>
      <c r="C2137" s="108"/>
      <c r="D2137" s="107"/>
      <c r="E2137" s="107"/>
      <c r="F2137" s="109"/>
      <c r="G2137" s="131"/>
      <c r="H2137" s="131"/>
      <c r="I2137" s="667"/>
    </row>
    <row r="2138" spans="1:9" ht="15.75" x14ac:dyDescent="0.25">
      <c r="A2138" s="107"/>
      <c r="B2138" s="108"/>
      <c r="C2138" s="108"/>
      <c r="D2138" s="107"/>
      <c r="E2138" s="107"/>
      <c r="F2138" s="109"/>
      <c r="G2138" s="131"/>
      <c r="H2138" s="131"/>
      <c r="I2138" s="667"/>
    </row>
    <row r="2139" spans="1:9" ht="15.75" x14ac:dyDescent="0.25">
      <c r="A2139" s="107"/>
      <c r="B2139" s="108"/>
      <c r="C2139" s="108"/>
      <c r="D2139" s="107"/>
      <c r="E2139" s="107"/>
      <c r="F2139" s="109"/>
      <c r="G2139" s="131"/>
      <c r="H2139" s="131"/>
      <c r="I2139" s="667"/>
    </row>
    <row r="2140" spans="1:9" ht="15.75" x14ac:dyDescent="0.25">
      <c r="A2140" s="107"/>
      <c r="B2140" s="108"/>
      <c r="C2140" s="108"/>
      <c r="D2140" s="107"/>
      <c r="E2140" s="107"/>
      <c r="F2140" s="109"/>
      <c r="G2140" s="131"/>
      <c r="H2140" s="131"/>
      <c r="I2140" s="667"/>
    </row>
    <row r="2141" spans="1:9" ht="15.75" x14ac:dyDescent="0.25">
      <c r="A2141" s="107"/>
      <c r="B2141" s="108"/>
      <c r="C2141" s="108"/>
      <c r="D2141" s="107"/>
      <c r="E2141" s="107"/>
      <c r="F2141" s="109"/>
      <c r="G2141" s="131"/>
      <c r="H2141" s="131"/>
      <c r="I2141" s="667"/>
    </row>
    <row r="2142" spans="1:9" ht="15.75" x14ac:dyDescent="0.25">
      <c r="A2142" s="107"/>
      <c r="B2142" s="108"/>
      <c r="C2142" s="108"/>
      <c r="D2142" s="107"/>
      <c r="E2142" s="107"/>
      <c r="F2142" s="109"/>
      <c r="G2142" s="131"/>
      <c r="H2142" s="131"/>
      <c r="I2142" s="667"/>
    </row>
    <row r="2143" spans="1:9" ht="15.75" x14ac:dyDescent="0.25">
      <c r="A2143" s="107"/>
      <c r="B2143" s="108"/>
      <c r="C2143" s="108"/>
      <c r="D2143" s="107"/>
      <c r="E2143" s="107"/>
      <c r="F2143" s="109"/>
      <c r="G2143" s="131"/>
      <c r="H2143" s="131"/>
      <c r="I2143" s="667"/>
    </row>
    <row r="2144" spans="1:9" ht="15.75" x14ac:dyDescent="0.25">
      <c r="A2144" s="107"/>
      <c r="B2144" s="108"/>
      <c r="C2144" s="108"/>
      <c r="D2144" s="107"/>
      <c r="E2144" s="107"/>
      <c r="F2144" s="109"/>
      <c r="G2144" s="131"/>
      <c r="H2144" s="131"/>
      <c r="I2144" s="667"/>
    </row>
    <row r="2145" spans="1:9" ht="15.75" x14ac:dyDescent="0.25">
      <c r="A2145" s="21" t="s">
        <v>415</v>
      </c>
      <c r="B2145" s="22" t="s">
        <v>416</v>
      </c>
      <c r="C2145" s="22"/>
      <c r="D2145" s="21"/>
      <c r="E2145" s="21"/>
      <c r="F2145" s="48"/>
      <c r="G2145" s="205"/>
      <c r="H2145" s="205"/>
      <c r="I2145" s="661"/>
    </row>
    <row r="2146" spans="1:9" ht="15.75" x14ac:dyDescent="0.25">
      <c r="A2146" s="33" t="s">
        <v>3</v>
      </c>
      <c r="B2146" s="35" t="s">
        <v>206</v>
      </c>
      <c r="C2146" s="35"/>
      <c r="D2146" s="33"/>
      <c r="E2146" s="33"/>
      <c r="F2146" s="49"/>
      <c r="G2146" s="206"/>
      <c r="H2146" s="206"/>
      <c r="I2146" s="662"/>
    </row>
    <row r="2147" spans="1:9" ht="15.75" x14ac:dyDescent="0.25">
      <c r="A2147" s="36">
        <v>1</v>
      </c>
      <c r="B2147" s="40" t="s">
        <v>3702</v>
      </c>
      <c r="C2147" s="26" t="s">
        <v>806</v>
      </c>
      <c r="D2147" s="42" t="s">
        <v>59</v>
      </c>
      <c r="E2147" s="27" t="s">
        <v>51</v>
      </c>
      <c r="F2147" s="152">
        <v>10</v>
      </c>
      <c r="G2147" s="153">
        <v>800</v>
      </c>
      <c r="H2147" s="153">
        <v>260</v>
      </c>
      <c r="I2147" s="668" t="s">
        <v>58</v>
      </c>
    </row>
    <row r="2148" spans="1:9" ht="15.75" x14ac:dyDescent="0.25">
      <c r="A2148" s="36">
        <v>2</v>
      </c>
      <c r="B2148" s="40" t="s">
        <v>3703</v>
      </c>
      <c r="C2148" s="26" t="s">
        <v>806</v>
      </c>
      <c r="D2148" s="42" t="s">
        <v>59</v>
      </c>
      <c r="E2148" s="27" t="s">
        <v>51</v>
      </c>
      <c r="F2148" s="152">
        <v>10</v>
      </c>
      <c r="G2148" s="153">
        <v>560</v>
      </c>
      <c r="H2148" s="153"/>
      <c r="I2148" s="668" t="s">
        <v>58</v>
      </c>
    </row>
    <row r="2149" spans="1:9" ht="15.75" x14ac:dyDescent="0.25">
      <c r="A2149" s="36">
        <v>3</v>
      </c>
      <c r="B2149" s="40" t="s">
        <v>3704</v>
      </c>
      <c r="C2149" s="26" t="s">
        <v>806</v>
      </c>
      <c r="D2149" s="42" t="s">
        <v>59</v>
      </c>
      <c r="E2149" s="27" t="s">
        <v>51</v>
      </c>
      <c r="F2149" s="152">
        <v>8</v>
      </c>
      <c r="G2149" s="153">
        <v>140</v>
      </c>
      <c r="H2149" s="153"/>
      <c r="I2149" s="668" t="s">
        <v>58</v>
      </c>
    </row>
    <row r="2150" spans="1:9" ht="15.75" x14ac:dyDescent="0.25">
      <c r="A2150" s="36">
        <v>4</v>
      </c>
      <c r="B2150" s="40" t="s">
        <v>3705</v>
      </c>
      <c r="C2150" s="26" t="s">
        <v>806</v>
      </c>
      <c r="D2150" s="42" t="s">
        <v>59</v>
      </c>
      <c r="E2150" s="27" t="s">
        <v>51</v>
      </c>
      <c r="F2150" s="152">
        <v>9</v>
      </c>
      <c r="G2150" s="153">
        <v>370</v>
      </c>
      <c r="H2150" s="153"/>
      <c r="I2150" s="668" t="s">
        <v>58</v>
      </c>
    </row>
    <row r="2151" spans="1:9" ht="15.75" x14ac:dyDescent="0.25">
      <c r="A2151" s="36">
        <v>5</v>
      </c>
      <c r="B2151" s="40" t="s">
        <v>3706</v>
      </c>
      <c r="C2151" s="26" t="s">
        <v>806</v>
      </c>
      <c r="D2151" s="42" t="s">
        <v>59</v>
      </c>
      <c r="E2151" s="27" t="s">
        <v>51</v>
      </c>
      <c r="F2151" s="152">
        <v>14</v>
      </c>
      <c r="G2151" s="153">
        <v>285</v>
      </c>
      <c r="H2151" s="153">
        <v>285</v>
      </c>
      <c r="I2151" s="668" t="s">
        <v>58</v>
      </c>
    </row>
    <row r="2152" spans="1:9" ht="15.75" x14ac:dyDescent="0.25">
      <c r="A2152" s="36">
        <v>6</v>
      </c>
      <c r="B2152" s="40" t="s">
        <v>3707</v>
      </c>
      <c r="C2152" s="26" t="s">
        <v>806</v>
      </c>
      <c r="D2152" s="42" t="s">
        <v>59</v>
      </c>
      <c r="E2152" s="27" t="s">
        <v>51</v>
      </c>
      <c r="F2152" s="152">
        <v>14</v>
      </c>
      <c r="G2152" s="153">
        <v>560</v>
      </c>
      <c r="H2152" s="153">
        <v>560</v>
      </c>
      <c r="I2152" s="668" t="s">
        <v>58</v>
      </c>
    </row>
    <row r="2153" spans="1:9" ht="15.75" x14ac:dyDescent="0.25">
      <c r="A2153" s="36">
        <v>7</v>
      </c>
      <c r="B2153" s="40" t="s">
        <v>3708</v>
      </c>
      <c r="C2153" s="26" t="s">
        <v>806</v>
      </c>
      <c r="D2153" s="42" t="s">
        <v>59</v>
      </c>
      <c r="E2153" s="27" t="s">
        <v>51</v>
      </c>
      <c r="F2153" s="152">
        <v>16</v>
      </c>
      <c r="G2153" s="153">
        <v>140</v>
      </c>
      <c r="H2153" s="153">
        <v>140</v>
      </c>
      <c r="I2153" s="668" t="s">
        <v>58</v>
      </c>
    </row>
    <row r="2154" spans="1:9" ht="15.75" x14ac:dyDescent="0.25">
      <c r="A2154" s="36">
        <v>8</v>
      </c>
      <c r="B2154" s="40" t="s">
        <v>3709</v>
      </c>
      <c r="C2154" s="26" t="s">
        <v>806</v>
      </c>
      <c r="D2154" s="42" t="s">
        <v>59</v>
      </c>
      <c r="E2154" s="27" t="s">
        <v>51</v>
      </c>
      <c r="F2154" s="152">
        <v>16</v>
      </c>
      <c r="G2154" s="153">
        <v>370</v>
      </c>
      <c r="H2154" s="153">
        <v>370</v>
      </c>
      <c r="I2154" s="668" t="s">
        <v>58</v>
      </c>
    </row>
    <row r="2155" spans="1:9" ht="15.75" x14ac:dyDescent="0.25">
      <c r="A2155" s="36">
        <v>9</v>
      </c>
      <c r="B2155" s="40" t="s">
        <v>3710</v>
      </c>
      <c r="C2155" s="26" t="s">
        <v>806</v>
      </c>
      <c r="D2155" s="42" t="s">
        <v>59</v>
      </c>
      <c r="E2155" s="27" t="s">
        <v>51</v>
      </c>
      <c r="F2155" s="152">
        <v>12.4</v>
      </c>
      <c r="G2155" s="153">
        <v>663</v>
      </c>
      <c r="H2155" s="153">
        <v>663</v>
      </c>
      <c r="I2155" s="668" t="s">
        <v>58</v>
      </c>
    </row>
    <row r="2156" spans="1:9" ht="15.75" x14ac:dyDescent="0.25">
      <c r="A2156" s="36">
        <v>10</v>
      </c>
      <c r="B2156" s="40" t="s">
        <v>3711</v>
      </c>
      <c r="C2156" s="26" t="s">
        <v>807</v>
      </c>
      <c r="D2156" s="42" t="s">
        <v>59</v>
      </c>
      <c r="E2156" s="27" t="s">
        <v>51</v>
      </c>
      <c r="F2156" s="152">
        <v>12</v>
      </c>
      <c r="G2156" s="153">
        <v>600</v>
      </c>
      <c r="H2156" s="153"/>
      <c r="I2156" s="668" t="s">
        <v>5001</v>
      </c>
    </row>
    <row r="2157" spans="1:9" ht="15.75" x14ac:dyDescent="0.25">
      <c r="A2157" s="36">
        <v>11</v>
      </c>
      <c r="B2157" s="40" t="s">
        <v>3712</v>
      </c>
      <c r="C2157" s="26" t="s">
        <v>807</v>
      </c>
      <c r="D2157" s="42" t="s">
        <v>59</v>
      </c>
      <c r="E2157" s="27" t="s">
        <v>51</v>
      </c>
      <c r="F2157" s="152">
        <v>3</v>
      </c>
      <c r="G2157" s="153">
        <v>400</v>
      </c>
      <c r="H2157" s="153"/>
      <c r="I2157" s="668" t="s">
        <v>5001</v>
      </c>
    </row>
    <row r="2158" spans="1:9" ht="15.75" x14ac:dyDescent="0.25">
      <c r="A2158" s="36">
        <v>12</v>
      </c>
      <c r="B2158" s="40" t="s">
        <v>3713</v>
      </c>
      <c r="C2158" s="26" t="s">
        <v>807</v>
      </c>
      <c r="D2158" s="42" t="s">
        <v>59</v>
      </c>
      <c r="E2158" s="27" t="s">
        <v>7</v>
      </c>
      <c r="F2158" s="152">
        <v>16.5</v>
      </c>
      <c r="G2158" s="153">
        <v>2000</v>
      </c>
      <c r="H2158" s="153">
        <v>2000</v>
      </c>
      <c r="I2158" s="668" t="s">
        <v>5001</v>
      </c>
    </row>
    <row r="2159" spans="1:9" ht="15.75" x14ac:dyDescent="0.25">
      <c r="A2159" s="36">
        <v>13</v>
      </c>
      <c r="B2159" s="40" t="s">
        <v>3714</v>
      </c>
      <c r="C2159" s="26" t="s">
        <v>956</v>
      </c>
      <c r="D2159" s="42" t="s">
        <v>59</v>
      </c>
      <c r="E2159" s="27" t="s">
        <v>51</v>
      </c>
      <c r="F2159" s="152">
        <v>5</v>
      </c>
      <c r="G2159" s="153">
        <v>350</v>
      </c>
      <c r="H2159" s="153">
        <v>350</v>
      </c>
      <c r="I2159" s="668" t="s">
        <v>5843</v>
      </c>
    </row>
    <row r="2160" spans="1:9" ht="15.75" x14ac:dyDescent="0.25">
      <c r="A2160" s="36">
        <v>14</v>
      </c>
      <c r="B2160" s="40" t="s">
        <v>3715</v>
      </c>
      <c r="C2160" s="26" t="s">
        <v>956</v>
      </c>
      <c r="D2160" s="42" t="s">
        <v>59</v>
      </c>
      <c r="E2160" s="27" t="s">
        <v>51</v>
      </c>
      <c r="F2160" s="152">
        <v>4.95</v>
      </c>
      <c r="G2160" s="153">
        <v>400</v>
      </c>
      <c r="H2160" s="153"/>
      <c r="I2160" s="668" t="s">
        <v>58</v>
      </c>
    </row>
    <row r="2161" spans="1:9" ht="15.75" x14ac:dyDescent="0.25">
      <c r="A2161" s="36">
        <v>15</v>
      </c>
      <c r="B2161" s="40" t="s">
        <v>3716</v>
      </c>
      <c r="C2161" s="26" t="s">
        <v>956</v>
      </c>
      <c r="D2161" s="42" t="s">
        <v>59</v>
      </c>
      <c r="E2161" s="27" t="s">
        <v>51</v>
      </c>
      <c r="F2161" s="152">
        <v>8</v>
      </c>
      <c r="G2161" s="153">
        <v>450</v>
      </c>
      <c r="H2161" s="153"/>
      <c r="I2161" s="668" t="s">
        <v>5843</v>
      </c>
    </row>
    <row r="2162" spans="1:9" ht="15.75" x14ac:dyDescent="0.25">
      <c r="A2162" s="36">
        <v>16</v>
      </c>
      <c r="B2162" s="40" t="s">
        <v>3717</v>
      </c>
      <c r="C2162" s="26" t="s">
        <v>956</v>
      </c>
      <c r="D2162" s="42" t="s">
        <v>59</v>
      </c>
      <c r="E2162" s="27" t="s">
        <v>51</v>
      </c>
      <c r="F2162" s="152">
        <v>8</v>
      </c>
      <c r="G2162" s="153">
        <v>520</v>
      </c>
      <c r="H2162" s="153"/>
      <c r="I2162" s="668" t="s">
        <v>58</v>
      </c>
    </row>
    <row r="2163" spans="1:9" ht="15.75" x14ac:dyDescent="0.25">
      <c r="A2163" s="36">
        <v>17</v>
      </c>
      <c r="B2163" s="40" t="s">
        <v>3718</v>
      </c>
      <c r="C2163" s="26" t="s">
        <v>956</v>
      </c>
      <c r="D2163" s="42" t="s">
        <v>59</v>
      </c>
      <c r="E2163" s="27" t="s">
        <v>51</v>
      </c>
      <c r="F2163" s="152">
        <v>7</v>
      </c>
      <c r="G2163" s="153">
        <v>200</v>
      </c>
      <c r="H2163" s="153"/>
      <c r="I2163" s="668" t="s">
        <v>5843</v>
      </c>
    </row>
    <row r="2164" spans="1:9" ht="15.75" x14ac:dyDescent="0.25">
      <c r="A2164" s="36">
        <v>18</v>
      </c>
      <c r="B2164" s="40" t="s">
        <v>3719</v>
      </c>
      <c r="C2164" s="26" t="s">
        <v>956</v>
      </c>
      <c r="D2164" s="42" t="s">
        <v>59</v>
      </c>
      <c r="E2164" s="27" t="s">
        <v>51</v>
      </c>
      <c r="F2164" s="152">
        <v>10</v>
      </c>
      <c r="G2164" s="153">
        <v>900</v>
      </c>
      <c r="H2164" s="153"/>
      <c r="I2164" s="668" t="s">
        <v>58</v>
      </c>
    </row>
    <row r="2165" spans="1:9" ht="15.75" x14ac:dyDescent="0.25">
      <c r="A2165" s="36">
        <v>19</v>
      </c>
      <c r="B2165" s="40" t="s">
        <v>3720</v>
      </c>
      <c r="C2165" s="26" t="s">
        <v>956</v>
      </c>
      <c r="D2165" s="42" t="s">
        <v>59</v>
      </c>
      <c r="E2165" s="27" t="s">
        <v>51</v>
      </c>
      <c r="F2165" s="152">
        <v>9</v>
      </c>
      <c r="G2165" s="153">
        <v>450</v>
      </c>
      <c r="H2165" s="153"/>
      <c r="I2165" s="668" t="s">
        <v>5843</v>
      </c>
    </row>
    <row r="2166" spans="1:9" ht="15.75" x14ac:dyDescent="0.25">
      <c r="A2166" s="36">
        <v>20</v>
      </c>
      <c r="B2166" s="40" t="s">
        <v>3721</v>
      </c>
      <c r="C2166" s="26" t="s">
        <v>956</v>
      </c>
      <c r="D2166" s="42" t="s">
        <v>59</v>
      </c>
      <c r="E2166" s="27" t="s">
        <v>51</v>
      </c>
      <c r="F2166" s="152">
        <v>19</v>
      </c>
      <c r="G2166" s="153">
        <v>280</v>
      </c>
      <c r="H2166" s="153"/>
      <c r="I2166" s="668" t="s">
        <v>58</v>
      </c>
    </row>
    <row r="2167" spans="1:9" ht="15.75" x14ac:dyDescent="0.25">
      <c r="A2167" s="36">
        <v>21</v>
      </c>
      <c r="B2167" s="40" t="s">
        <v>3722</v>
      </c>
      <c r="C2167" s="26" t="s">
        <v>956</v>
      </c>
      <c r="D2167" s="42" t="s">
        <v>59</v>
      </c>
      <c r="E2167" s="27" t="s">
        <v>51</v>
      </c>
      <c r="F2167" s="152">
        <v>17</v>
      </c>
      <c r="G2167" s="153">
        <v>601</v>
      </c>
      <c r="H2167" s="153"/>
      <c r="I2167" s="668" t="s">
        <v>5843</v>
      </c>
    </row>
    <row r="2168" spans="1:9" ht="15.75" x14ac:dyDescent="0.25">
      <c r="A2168" s="36">
        <v>22</v>
      </c>
      <c r="B2168" s="40" t="s">
        <v>3706</v>
      </c>
      <c r="C2168" s="26" t="s">
        <v>4959</v>
      </c>
      <c r="D2168" s="42" t="s">
        <v>59</v>
      </c>
      <c r="E2168" s="27" t="s">
        <v>51</v>
      </c>
      <c r="F2168" s="152">
        <v>8</v>
      </c>
      <c r="G2168" s="153">
        <v>450</v>
      </c>
      <c r="H2168" s="153">
        <v>302</v>
      </c>
      <c r="I2168" s="668" t="s">
        <v>5843</v>
      </c>
    </row>
    <row r="2169" spans="1:9" ht="15.75" x14ac:dyDescent="0.25">
      <c r="A2169" s="36">
        <v>23</v>
      </c>
      <c r="B2169" s="40" t="s">
        <v>3724</v>
      </c>
      <c r="C2169" s="26" t="s">
        <v>4959</v>
      </c>
      <c r="D2169" s="42" t="s">
        <v>59</v>
      </c>
      <c r="E2169" s="27" t="s">
        <v>51</v>
      </c>
      <c r="F2169" s="152">
        <f>6</f>
        <v>6</v>
      </c>
      <c r="G2169" s="153">
        <v>936</v>
      </c>
      <c r="H2169" s="153">
        <v>936</v>
      </c>
      <c r="I2169" s="668" t="s">
        <v>5843</v>
      </c>
    </row>
    <row r="2170" spans="1:9" ht="15.75" x14ac:dyDescent="0.25">
      <c r="A2170" s="36">
        <v>24</v>
      </c>
      <c r="B2170" s="40" t="s">
        <v>3723</v>
      </c>
      <c r="C2170" s="26" t="s">
        <v>4959</v>
      </c>
      <c r="D2170" s="42" t="s">
        <v>59</v>
      </c>
      <c r="E2170" s="27" t="s">
        <v>51</v>
      </c>
      <c r="F2170" s="152">
        <v>6</v>
      </c>
      <c r="G2170" s="153">
        <v>105</v>
      </c>
      <c r="H2170" s="153"/>
      <c r="I2170" s="668" t="s">
        <v>5843</v>
      </c>
    </row>
    <row r="2171" spans="1:9" ht="15.75" x14ac:dyDescent="0.25">
      <c r="A2171" s="36">
        <v>25</v>
      </c>
      <c r="B2171" s="40" t="s">
        <v>3725</v>
      </c>
      <c r="C2171" s="26" t="s">
        <v>4959</v>
      </c>
      <c r="D2171" s="42" t="s">
        <v>59</v>
      </c>
      <c r="E2171" s="27" t="s">
        <v>51</v>
      </c>
      <c r="F2171" s="152">
        <v>6</v>
      </c>
      <c r="G2171" s="153">
        <v>90</v>
      </c>
      <c r="H2171" s="153"/>
      <c r="I2171" s="668" t="s">
        <v>5843</v>
      </c>
    </row>
    <row r="2172" spans="1:9" ht="15.75" x14ac:dyDescent="0.25">
      <c r="A2172" s="36">
        <v>26</v>
      </c>
      <c r="B2172" s="40" t="s">
        <v>3726</v>
      </c>
      <c r="C2172" s="26" t="s">
        <v>805</v>
      </c>
      <c r="D2172" s="42" t="s">
        <v>59</v>
      </c>
      <c r="E2172" s="27" t="s">
        <v>7</v>
      </c>
      <c r="F2172" s="152">
        <v>3</v>
      </c>
      <c r="G2172" s="153">
        <v>175</v>
      </c>
      <c r="H2172" s="153">
        <v>175</v>
      </c>
      <c r="I2172" s="668" t="s">
        <v>5843</v>
      </c>
    </row>
    <row r="2173" spans="1:9" ht="15.75" x14ac:dyDescent="0.25">
      <c r="A2173" s="36">
        <v>27</v>
      </c>
      <c r="B2173" s="40" t="s">
        <v>3727</v>
      </c>
      <c r="C2173" s="26" t="s">
        <v>805</v>
      </c>
      <c r="D2173" s="42" t="s">
        <v>59</v>
      </c>
      <c r="E2173" s="27" t="s">
        <v>51</v>
      </c>
      <c r="F2173" s="152">
        <v>7</v>
      </c>
      <c r="G2173" s="153">
        <v>200</v>
      </c>
      <c r="H2173" s="153"/>
      <c r="I2173" s="668" t="s">
        <v>5843</v>
      </c>
    </row>
    <row r="2174" spans="1:9" ht="15.75" x14ac:dyDescent="0.25">
      <c r="A2174" s="36">
        <v>28</v>
      </c>
      <c r="B2174" s="40" t="s">
        <v>3728</v>
      </c>
      <c r="C2174" s="26" t="s">
        <v>805</v>
      </c>
      <c r="D2174" s="42" t="s">
        <v>59</v>
      </c>
      <c r="E2174" s="27" t="s">
        <v>51</v>
      </c>
      <c r="F2174" s="152">
        <v>3</v>
      </c>
      <c r="G2174" s="153">
        <v>150</v>
      </c>
      <c r="H2174" s="153"/>
      <c r="I2174" s="668" t="s">
        <v>5843</v>
      </c>
    </row>
    <row r="2175" spans="1:9" ht="15.75" x14ac:dyDescent="0.25">
      <c r="A2175" s="36">
        <v>29</v>
      </c>
      <c r="B2175" s="40" t="s">
        <v>3729</v>
      </c>
      <c r="C2175" s="26" t="s">
        <v>805</v>
      </c>
      <c r="D2175" s="42" t="s">
        <v>59</v>
      </c>
      <c r="E2175" s="27" t="s">
        <v>51</v>
      </c>
      <c r="F2175" s="152">
        <v>7</v>
      </c>
      <c r="G2175" s="153">
        <v>205</v>
      </c>
      <c r="H2175" s="153">
        <v>205</v>
      </c>
      <c r="I2175" s="668" t="s">
        <v>5843</v>
      </c>
    </row>
    <row r="2176" spans="1:9" ht="15.75" x14ac:dyDescent="0.25">
      <c r="A2176" s="36">
        <v>30</v>
      </c>
      <c r="B2176" s="40" t="s">
        <v>3730</v>
      </c>
      <c r="C2176" s="26" t="s">
        <v>805</v>
      </c>
      <c r="D2176" s="42" t="s">
        <v>59</v>
      </c>
      <c r="E2176" s="27" t="s">
        <v>51</v>
      </c>
      <c r="F2176" s="152">
        <v>8</v>
      </c>
      <c r="G2176" s="153">
        <v>302</v>
      </c>
      <c r="H2176" s="153">
        <v>302</v>
      </c>
      <c r="I2176" s="668" t="s">
        <v>5843</v>
      </c>
    </row>
    <row r="2177" spans="1:9" ht="21.75" customHeight="1" x14ac:dyDescent="0.25">
      <c r="A2177" s="36">
        <v>31</v>
      </c>
      <c r="B2177" s="40" t="s">
        <v>3731</v>
      </c>
      <c r="C2177" s="26" t="s">
        <v>805</v>
      </c>
      <c r="D2177" s="42" t="s">
        <v>59</v>
      </c>
      <c r="E2177" s="27" t="s">
        <v>51</v>
      </c>
      <c r="F2177" s="152">
        <v>8</v>
      </c>
      <c r="G2177" s="153">
        <v>440</v>
      </c>
      <c r="H2177" s="153"/>
      <c r="I2177" s="668" t="s">
        <v>5843</v>
      </c>
    </row>
    <row r="2178" spans="1:9" ht="17.25" customHeight="1" x14ac:dyDescent="0.25">
      <c r="A2178" s="33" t="s">
        <v>7</v>
      </c>
      <c r="B2178" s="35" t="s">
        <v>18</v>
      </c>
      <c r="C2178" s="35"/>
      <c r="D2178" s="33"/>
      <c r="E2178" s="33"/>
      <c r="F2178" s="49"/>
      <c r="G2178" s="206"/>
      <c r="H2178" s="206"/>
      <c r="I2178" s="662"/>
    </row>
    <row r="2179" spans="1:9" ht="19.5" customHeight="1" x14ac:dyDescent="0.25">
      <c r="A2179" s="27">
        <v>32</v>
      </c>
      <c r="B2179" s="26" t="s">
        <v>3732</v>
      </c>
      <c r="C2179" s="26" t="s">
        <v>808</v>
      </c>
      <c r="D2179" s="27" t="s">
        <v>59</v>
      </c>
      <c r="E2179" s="27" t="s">
        <v>51</v>
      </c>
      <c r="F2179" s="152">
        <v>12</v>
      </c>
      <c r="G2179" s="153">
        <v>500</v>
      </c>
      <c r="H2179" s="153">
        <v>500</v>
      </c>
      <c r="I2179" s="662"/>
    </row>
    <row r="2180" spans="1:9" ht="18" customHeight="1" x14ac:dyDescent="0.25">
      <c r="A2180" s="27">
        <v>33</v>
      </c>
      <c r="B2180" s="26" t="s">
        <v>3733</v>
      </c>
      <c r="C2180" s="26" t="s">
        <v>808</v>
      </c>
      <c r="D2180" s="27" t="s">
        <v>59</v>
      </c>
      <c r="E2180" s="27" t="s">
        <v>51</v>
      </c>
      <c r="F2180" s="152">
        <v>10</v>
      </c>
      <c r="G2180" s="153">
        <v>800</v>
      </c>
      <c r="H2180" s="153">
        <v>800</v>
      </c>
      <c r="I2180" s="662"/>
    </row>
    <row r="2181" spans="1:9" ht="31.5" x14ac:dyDescent="0.25">
      <c r="A2181" s="27">
        <v>34</v>
      </c>
      <c r="B2181" s="26" t="s">
        <v>3734</v>
      </c>
      <c r="C2181" s="26" t="s">
        <v>808</v>
      </c>
      <c r="D2181" s="27" t="s">
        <v>59</v>
      </c>
      <c r="E2181" s="27" t="s">
        <v>51</v>
      </c>
      <c r="F2181" s="152">
        <v>10</v>
      </c>
      <c r="G2181" s="153">
        <v>150</v>
      </c>
      <c r="H2181" s="153"/>
      <c r="I2181" s="662"/>
    </row>
    <row r="2182" spans="1:9" ht="31.5" x14ac:dyDescent="0.25">
      <c r="A2182" s="27">
        <v>35</v>
      </c>
      <c r="B2182" s="26" t="s">
        <v>3735</v>
      </c>
      <c r="C2182" s="26" t="s">
        <v>808</v>
      </c>
      <c r="D2182" s="27" t="s">
        <v>59</v>
      </c>
      <c r="E2182" s="27" t="s">
        <v>51</v>
      </c>
      <c r="F2182" s="152">
        <v>7</v>
      </c>
      <c r="G2182" s="153">
        <v>950</v>
      </c>
      <c r="H2182" s="153">
        <v>950</v>
      </c>
      <c r="I2182" s="662"/>
    </row>
    <row r="2183" spans="1:9" ht="15.75" x14ac:dyDescent="0.25">
      <c r="A2183" s="27">
        <v>36</v>
      </c>
      <c r="B2183" s="26" t="s">
        <v>3736</v>
      </c>
      <c r="C2183" s="26" t="s">
        <v>808</v>
      </c>
      <c r="D2183" s="27" t="s">
        <v>59</v>
      </c>
      <c r="E2183" s="27" t="s">
        <v>51</v>
      </c>
      <c r="F2183" s="152">
        <v>13</v>
      </c>
      <c r="G2183" s="153"/>
      <c r="H2183" s="153"/>
      <c r="I2183" s="662"/>
    </row>
    <row r="2184" spans="1:9" ht="15.75" x14ac:dyDescent="0.25">
      <c r="A2184" s="27">
        <v>37</v>
      </c>
      <c r="B2184" s="26" t="s">
        <v>3737</v>
      </c>
      <c r="C2184" s="26" t="s">
        <v>808</v>
      </c>
      <c r="D2184" s="27" t="s">
        <v>59</v>
      </c>
      <c r="E2184" s="27" t="s">
        <v>51</v>
      </c>
      <c r="F2184" s="152">
        <v>14</v>
      </c>
      <c r="G2184" s="153">
        <v>600</v>
      </c>
      <c r="H2184" s="153"/>
      <c r="I2184" s="662"/>
    </row>
    <row r="2185" spans="1:9" ht="15.75" x14ac:dyDescent="0.25">
      <c r="A2185" s="27">
        <v>38</v>
      </c>
      <c r="B2185" s="26" t="s">
        <v>3738</v>
      </c>
      <c r="C2185" s="26" t="s">
        <v>808</v>
      </c>
      <c r="D2185" s="27" t="s">
        <v>59</v>
      </c>
      <c r="E2185" s="27" t="s">
        <v>51</v>
      </c>
      <c r="F2185" s="152">
        <v>29</v>
      </c>
      <c r="G2185" s="153">
        <v>280</v>
      </c>
      <c r="H2185" s="153"/>
      <c r="I2185" s="662"/>
    </row>
    <row r="2186" spans="1:9" ht="15.75" x14ac:dyDescent="0.25">
      <c r="A2186" s="27">
        <v>39</v>
      </c>
      <c r="B2186" s="26" t="s">
        <v>3739</v>
      </c>
      <c r="C2186" s="26" t="s">
        <v>808</v>
      </c>
      <c r="D2186" s="27" t="s">
        <v>59</v>
      </c>
      <c r="E2186" s="27" t="s">
        <v>7</v>
      </c>
      <c r="F2186" s="152">
        <v>10</v>
      </c>
      <c r="G2186" s="153">
        <v>500</v>
      </c>
      <c r="H2186" s="153"/>
      <c r="I2186" s="662"/>
    </row>
    <row r="2187" spans="1:9" ht="15.75" x14ac:dyDescent="0.25">
      <c r="A2187" s="27">
        <v>40</v>
      </c>
      <c r="B2187" s="26" t="s">
        <v>3740</v>
      </c>
      <c r="C2187" s="26" t="s">
        <v>810</v>
      </c>
      <c r="D2187" s="27" t="s">
        <v>59</v>
      </c>
      <c r="E2187" s="27" t="s">
        <v>51</v>
      </c>
      <c r="F2187" s="152">
        <v>17</v>
      </c>
      <c r="G2187" s="153">
        <v>2200</v>
      </c>
      <c r="H2187" s="153"/>
      <c r="I2187" s="662"/>
    </row>
    <row r="2188" spans="1:9" ht="15.75" x14ac:dyDescent="0.25">
      <c r="A2188" s="27">
        <v>41</v>
      </c>
      <c r="B2188" s="26" t="s">
        <v>3741</v>
      </c>
      <c r="C2188" s="26" t="s">
        <v>810</v>
      </c>
      <c r="D2188" s="27" t="s">
        <v>59</v>
      </c>
      <c r="E2188" s="27" t="s">
        <v>51</v>
      </c>
      <c r="F2188" s="152">
        <v>13</v>
      </c>
      <c r="G2188" s="153">
        <v>1750</v>
      </c>
      <c r="H2188" s="153"/>
      <c r="I2188" s="662"/>
    </row>
    <row r="2189" spans="1:9" ht="15.75" x14ac:dyDescent="0.25">
      <c r="A2189" s="27">
        <v>42</v>
      </c>
      <c r="B2189" s="26" t="s">
        <v>3742</v>
      </c>
      <c r="C2189" s="26" t="s">
        <v>810</v>
      </c>
      <c r="D2189" s="27" t="s">
        <v>59</v>
      </c>
      <c r="E2189" s="27" t="s">
        <v>51</v>
      </c>
      <c r="F2189" s="152">
        <v>7</v>
      </c>
      <c r="G2189" s="153">
        <v>600</v>
      </c>
      <c r="H2189" s="153"/>
      <c r="I2189" s="662"/>
    </row>
    <row r="2190" spans="1:9" ht="15.75" x14ac:dyDescent="0.25">
      <c r="A2190" s="27">
        <v>43</v>
      </c>
      <c r="B2190" s="26" t="s">
        <v>3743</v>
      </c>
      <c r="C2190" s="26" t="s">
        <v>810</v>
      </c>
      <c r="D2190" s="27" t="s">
        <v>59</v>
      </c>
      <c r="E2190" s="27" t="s">
        <v>51</v>
      </c>
      <c r="F2190" s="152">
        <v>5</v>
      </c>
      <c r="G2190" s="153">
        <v>500</v>
      </c>
      <c r="H2190" s="153"/>
      <c r="I2190" s="662"/>
    </row>
    <row r="2191" spans="1:9" ht="15.75" x14ac:dyDescent="0.25">
      <c r="A2191" s="27">
        <v>44</v>
      </c>
      <c r="B2191" s="26" t="s">
        <v>3744</v>
      </c>
      <c r="C2191" s="26" t="s">
        <v>810</v>
      </c>
      <c r="D2191" s="27" t="s">
        <v>59</v>
      </c>
      <c r="E2191" s="27" t="s">
        <v>7</v>
      </c>
      <c r="F2191" s="152">
        <v>22</v>
      </c>
      <c r="G2191" s="153">
        <v>1900</v>
      </c>
      <c r="H2191" s="153"/>
      <c r="I2191" s="662"/>
    </row>
    <row r="2192" spans="1:9" ht="15.75" x14ac:dyDescent="0.25">
      <c r="A2192" s="27">
        <v>45</v>
      </c>
      <c r="B2192" s="26" t="s">
        <v>3745</v>
      </c>
      <c r="C2192" s="26" t="s">
        <v>810</v>
      </c>
      <c r="D2192" s="27" t="s">
        <v>59</v>
      </c>
      <c r="E2192" s="27" t="s">
        <v>7</v>
      </c>
      <c r="F2192" s="50">
        <v>4.62</v>
      </c>
      <c r="G2192" s="206"/>
      <c r="H2192" s="206"/>
      <c r="I2192" s="662"/>
    </row>
    <row r="2193" spans="1:9" ht="15.75" x14ac:dyDescent="0.25">
      <c r="A2193" s="27">
        <v>46</v>
      </c>
      <c r="B2193" s="26" t="s">
        <v>3746</v>
      </c>
      <c r="C2193" s="26" t="s">
        <v>4958</v>
      </c>
      <c r="D2193" s="27" t="s">
        <v>59</v>
      </c>
      <c r="E2193" s="27" t="s">
        <v>51</v>
      </c>
      <c r="F2193" s="50">
        <v>8</v>
      </c>
      <c r="G2193" s="206"/>
      <c r="H2193" s="206"/>
      <c r="I2193" s="662"/>
    </row>
    <row r="2194" spans="1:9" ht="15.75" x14ac:dyDescent="0.25">
      <c r="A2194" s="27">
        <v>47</v>
      </c>
      <c r="B2194" s="26" t="s">
        <v>3747</v>
      </c>
      <c r="C2194" s="26" t="s">
        <v>4958</v>
      </c>
      <c r="D2194" s="27" t="s">
        <v>59</v>
      </c>
      <c r="E2194" s="27" t="s">
        <v>51</v>
      </c>
      <c r="F2194" s="50">
        <v>8.6</v>
      </c>
      <c r="G2194" s="206"/>
      <c r="H2194" s="206"/>
      <c r="I2194" s="662"/>
    </row>
    <row r="2195" spans="1:9" ht="15.75" x14ac:dyDescent="0.25">
      <c r="A2195" s="27">
        <v>48</v>
      </c>
      <c r="B2195" s="26" t="s">
        <v>3748</v>
      </c>
      <c r="C2195" s="26" t="s">
        <v>4958</v>
      </c>
      <c r="D2195" s="27" t="s">
        <v>59</v>
      </c>
      <c r="E2195" s="27" t="s">
        <v>51</v>
      </c>
      <c r="F2195" s="50">
        <v>6</v>
      </c>
      <c r="G2195" s="206"/>
      <c r="H2195" s="206"/>
      <c r="I2195" s="662"/>
    </row>
    <row r="2196" spans="1:9" ht="15.75" x14ac:dyDescent="0.25">
      <c r="A2196" s="27">
        <v>49</v>
      </c>
      <c r="B2196" s="26" t="s">
        <v>3749</v>
      </c>
      <c r="C2196" s="26" t="s">
        <v>4957</v>
      </c>
      <c r="D2196" s="27" t="s">
        <v>59</v>
      </c>
      <c r="E2196" s="27" t="s">
        <v>51</v>
      </c>
      <c r="F2196" s="50">
        <v>10</v>
      </c>
      <c r="G2196" s="206"/>
      <c r="H2196" s="206"/>
      <c r="I2196" s="662"/>
    </row>
    <row r="2197" spans="1:9" ht="15.75" x14ac:dyDescent="0.25">
      <c r="A2197" s="27">
        <v>50</v>
      </c>
      <c r="B2197" s="26" t="s">
        <v>3750</v>
      </c>
      <c r="C2197" s="26" t="s">
        <v>4957</v>
      </c>
      <c r="D2197" s="27" t="s">
        <v>59</v>
      </c>
      <c r="E2197" s="27" t="s">
        <v>51</v>
      </c>
      <c r="F2197" s="50">
        <v>7</v>
      </c>
      <c r="G2197" s="206"/>
      <c r="H2197" s="206"/>
      <c r="I2197" s="662"/>
    </row>
    <row r="2198" spans="1:9" ht="15.75" x14ac:dyDescent="0.25">
      <c r="A2198" s="27">
        <v>51</v>
      </c>
      <c r="B2198" s="26" t="s">
        <v>3751</v>
      </c>
      <c r="C2198" s="26" t="s">
        <v>4957</v>
      </c>
      <c r="D2198" s="27" t="s">
        <v>59</v>
      </c>
      <c r="E2198" s="27" t="s">
        <v>51</v>
      </c>
      <c r="F2198" s="50">
        <v>7.1</v>
      </c>
      <c r="G2198" s="206"/>
      <c r="H2198" s="206"/>
      <c r="I2198" s="662"/>
    </row>
    <row r="2199" spans="1:9" ht="15.75" x14ac:dyDescent="0.25">
      <c r="A2199" s="27">
        <v>52</v>
      </c>
      <c r="B2199" s="26" t="s">
        <v>3744</v>
      </c>
      <c r="C2199" s="26" t="s">
        <v>4957</v>
      </c>
      <c r="D2199" s="27" t="s">
        <v>59</v>
      </c>
      <c r="E2199" s="27" t="s">
        <v>7</v>
      </c>
      <c r="F2199" s="50">
        <v>31.7</v>
      </c>
      <c r="G2199" s="206"/>
      <c r="H2199" s="206"/>
      <c r="I2199" s="662"/>
    </row>
    <row r="2200" spans="1:9" ht="15.75" x14ac:dyDescent="0.25">
      <c r="A2200" s="27">
        <v>53</v>
      </c>
      <c r="B2200" s="26" t="s">
        <v>3752</v>
      </c>
      <c r="C2200" s="26" t="s">
        <v>809</v>
      </c>
      <c r="D2200" s="27" t="s">
        <v>59</v>
      </c>
      <c r="E2200" s="27" t="s">
        <v>51</v>
      </c>
      <c r="F2200" s="50">
        <v>6.8</v>
      </c>
      <c r="G2200" s="206"/>
      <c r="H2200" s="206"/>
      <c r="I2200" s="662"/>
    </row>
    <row r="2201" spans="1:9" ht="15.75" x14ac:dyDescent="0.25">
      <c r="A2201" s="27">
        <v>54</v>
      </c>
      <c r="B2201" s="26" t="s">
        <v>3753</v>
      </c>
      <c r="C2201" s="26" t="s">
        <v>809</v>
      </c>
      <c r="D2201" s="27" t="s">
        <v>59</v>
      </c>
      <c r="E2201" s="27" t="s">
        <v>51</v>
      </c>
      <c r="F2201" s="50">
        <v>4</v>
      </c>
      <c r="G2201" s="206"/>
      <c r="H2201" s="206"/>
      <c r="I2201" s="662"/>
    </row>
    <row r="2202" spans="1:9" ht="15.75" x14ac:dyDescent="0.25">
      <c r="A2202" s="27">
        <v>55</v>
      </c>
      <c r="B2202" s="26" t="s">
        <v>3748</v>
      </c>
      <c r="C2202" s="26" t="s">
        <v>809</v>
      </c>
      <c r="D2202" s="27" t="s">
        <v>59</v>
      </c>
      <c r="E2202" s="27" t="s">
        <v>51</v>
      </c>
      <c r="F2202" s="50">
        <v>4</v>
      </c>
      <c r="G2202" s="206"/>
      <c r="H2202" s="206"/>
      <c r="I2202" s="662"/>
    </row>
    <row r="2203" spans="1:9" ht="15.75" x14ac:dyDescent="0.25">
      <c r="A2203" s="27">
        <v>56</v>
      </c>
      <c r="B2203" s="40" t="s">
        <v>3754</v>
      </c>
      <c r="C2203" s="26" t="s">
        <v>809</v>
      </c>
      <c r="D2203" s="27" t="s">
        <v>59</v>
      </c>
      <c r="E2203" s="27" t="s">
        <v>7</v>
      </c>
      <c r="F2203" s="50">
        <v>5</v>
      </c>
      <c r="G2203" s="206"/>
      <c r="H2203" s="206"/>
      <c r="I2203" s="662"/>
    </row>
    <row r="2204" spans="1:9" ht="15.75" x14ac:dyDescent="0.25">
      <c r="A2204" s="27">
        <v>57</v>
      </c>
      <c r="B2204" s="26" t="s">
        <v>3748</v>
      </c>
      <c r="C2204" s="26" t="s">
        <v>811</v>
      </c>
      <c r="D2204" s="27" t="s">
        <v>59</v>
      </c>
      <c r="E2204" s="27" t="s">
        <v>51</v>
      </c>
      <c r="F2204" s="50">
        <v>4.3</v>
      </c>
      <c r="G2204" s="206"/>
      <c r="H2204" s="206"/>
      <c r="I2204" s="662"/>
    </row>
    <row r="2205" spans="1:9" ht="15.75" x14ac:dyDescent="0.25">
      <c r="A2205" s="33" t="s">
        <v>51</v>
      </c>
      <c r="B2205" s="35" t="s">
        <v>911</v>
      </c>
      <c r="C2205" s="35"/>
      <c r="D2205" s="33"/>
      <c r="E2205" s="33"/>
      <c r="F2205" s="49"/>
      <c r="G2205" s="206"/>
      <c r="H2205" s="206"/>
      <c r="I2205" s="662"/>
    </row>
    <row r="2206" spans="1:9" ht="15.75" x14ac:dyDescent="0.25">
      <c r="A2206" s="36">
        <v>58</v>
      </c>
      <c r="B2206" s="26" t="s">
        <v>3755</v>
      </c>
      <c r="C2206" s="26" t="s">
        <v>957</v>
      </c>
      <c r="D2206" s="42" t="s">
        <v>59</v>
      </c>
      <c r="E2206" s="27" t="s">
        <v>51</v>
      </c>
      <c r="F2206" s="152">
        <v>4</v>
      </c>
      <c r="G2206" s="153">
        <v>1000</v>
      </c>
      <c r="H2206" s="206"/>
      <c r="I2206" s="662"/>
    </row>
    <row r="2207" spans="1:9" ht="15.75" x14ac:dyDescent="0.25">
      <c r="A2207" s="36">
        <v>59</v>
      </c>
      <c r="B2207" s="26" t="s">
        <v>3756</v>
      </c>
      <c r="C2207" s="26" t="s">
        <v>957</v>
      </c>
      <c r="D2207" s="42" t="s">
        <v>59</v>
      </c>
      <c r="E2207" s="27" t="s">
        <v>51</v>
      </c>
      <c r="F2207" s="152">
        <v>2</v>
      </c>
      <c r="G2207" s="153">
        <v>350</v>
      </c>
      <c r="H2207" s="206"/>
      <c r="I2207" s="662"/>
    </row>
    <row r="2208" spans="1:9" ht="15.75" x14ac:dyDescent="0.25">
      <c r="A2208" s="36">
        <v>60</v>
      </c>
      <c r="B2208" s="26" t="s">
        <v>3744</v>
      </c>
      <c r="C2208" s="26" t="s">
        <v>957</v>
      </c>
      <c r="D2208" s="42" t="s">
        <v>59</v>
      </c>
      <c r="E2208" s="27" t="s">
        <v>7</v>
      </c>
      <c r="F2208" s="152">
        <v>24.13</v>
      </c>
      <c r="G2208" s="153">
        <v>500</v>
      </c>
      <c r="H2208" s="206"/>
      <c r="I2208" s="662"/>
    </row>
    <row r="2209" spans="1:9" ht="15.75" x14ac:dyDescent="0.25">
      <c r="A2209" s="36">
        <v>61</v>
      </c>
      <c r="B2209" s="26" t="s">
        <v>3757</v>
      </c>
      <c r="C2209" s="26" t="s">
        <v>957</v>
      </c>
      <c r="D2209" s="42" t="s">
        <v>59</v>
      </c>
      <c r="E2209" s="27" t="s">
        <v>51</v>
      </c>
      <c r="F2209" s="152">
        <v>22.67</v>
      </c>
      <c r="G2209" s="153">
        <v>250</v>
      </c>
      <c r="H2209" s="206"/>
      <c r="I2209" s="662"/>
    </row>
    <row r="2210" spans="1:9" ht="15.75" x14ac:dyDescent="0.25">
      <c r="A2210" s="36">
        <v>62</v>
      </c>
      <c r="B2210" s="26" t="s">
        <v>3738</v>
      </c>
      <c r="C2210" s="26" t="s">
        <v>817</v>
      </c>
      <c r="D2210" s="42" t="s">
        <v>59</v>
      </c>
      <c r="E2210" s="27" t="s">
        <v>51</v>
      </c>
      <c r="F2210" s="152">
        <v>8.89</v>
      </c>
      <c r="G2210" s="153">
        <v>3000</v>
      </c>
      <c r="H2210" s="206"/>
      <c r="I2210" s="662"/>
    </row>
    <row r="2211" spans="1:9" ht="15.75" x14ac:dyDescent="0.25">
      <c r="A2211" s="36">
        <v>63</v>
      </c>
      <c r="B2211" s="26" t="s">
        <v>3755</v>
      </c>
      <c r="C2211" s="26" t="s">
        <v>817</v>
      </c>
      <c r="D2211" s="42" t="s">
        <v>59</v>
      </c>
      <c r="E2211" s="27" t="s">
        <v>51</v>
      </c>
      <c r="F2211" s="152">
        <v>10</v>
      </c>
      <c r="G2211" s="153">
        <v>1000</v>
      </c>
      <c r="H2211" s="206"/>
      <c r="I2211" s="662"/>
    </row>
    <row r="2212" spans="1:9" ht="15.75" x14ac:dyDescent="0.25">
      <c r="A2212" s="36">
        <v>64</v>
      </c>
      <c r="B2212" s="26" t="s">
        <v>3758</v>
      </c>
      <c r="C2212" s="26" t="s">
        <v>817</v>
      </c>
      <c r="D2212" s="42" t="s">
        <v>59</v>
      </c>
      <c r="E2212" s="27" t="s">
        <v>7</v>
      </c>
      <c r="F2212" s="152">
        <f>5.16+10+10</f>
        <v>25.16</v>
      </c>
      <c r="G2212" s="153">
        <v>600</v>
      </c>
      <c r="H2212" s="206"/>
      <c r="I2212" s="662"/>
    </row>
    <row r="2213" spans="1:9" ht="15.75" x14ac:dyDescent="0.25">
      <c r="A2213" s="36">
        <v>65</v>
      </c>
      <c r="B2213" s="26" t="s">
        <v>3759</v>
      </c>
      <c r="C2213" s="26" t="s">
        <v>818</v>
      </c>
      <c r="D2213" s="42" t="s">
        <v>59</v>
      </c>
      <c r="E2213" s="27" t="s">
        <v>7</v>
      </c>
      <c r="F2213" s="152">
        <v>7.74</v>
      </c>
      <c r="G2213" s="153"/>
      <c r="H2213" s="206"/>
      <c r="I2213" s="662"/>
    </row>
    <row r="2214" spans="1:9" ht="15.75" x14ac:dyDescent="0.25">
      <c r="A2214" s="36">
        <v>66</v>
      </c>
      <c r="B2214" s="26" t="s">
        <v>3760</v>
      </c>
      <c r="C2214" s="26" t="s">
        <v>820</v>
      </c>
      <c r="D2214" s="42" t="s">
        <v>59</v>
      </c>
      <c r="E2214" s="44" t="s">
        <v>51</v>
      </c>
      <c r="F2214" s="152">
        <v>6</v>
      </c>
      <c r="G2214" s="154">
        <v>500</v>
      </c>
      <c r="H2214" s="206"/>
      <c r="I2214" s="662"/>
    </row>
    <row r="2215" spans="1:9" ht="15.75" x14ac:dyDescent="0.25">
      <c r="A2215" s="36">
        <v>67</v>
      </c>
      <c r="B2215" s="26" t="s">
        <v>3761</v>
      </c>
      <c r="C2215" s="26" t="s">
        <v>820</v>
      </c>
      <c r="D2215" s="42" t="s">
        <v>59</v>
      </c>
      <c r="E2215" s="44" t="s">
        <v>51</v>
      </c>
      <c r="F2215" s="152">
        <v>21.5</v>
      </c>
      <c r="G2215" s="154">
        <v>2000</v>
      </c>
      <c r="H2215" s="206"/>
      <c r="I2215" s="662"/>
    </row>
    <row r="2216" spans="1:9" ht="15.75" x14ac:dyDescent="0.25">
      <c r="A2216" s="36">
        <v>68</v>
      </c>
      <c r="B2216" s="26" t="s">
        <v>3762</v>
      </c>
      <c r="C2216" s="26" t="s">
        <v>819</v>
      </c>
      <c r="D2216" s="42" t="s">
        <v>59</v>
      </c>
      <c r="E2216" s="44" t="s">
        <v>51</v>
      </c>
      <c r="F2216" s="152">
        <v>19.5</v>
      </c>
      <c r="G2216" s="154">
        <v>450</v>
      </c>
      <c r="H2216" s="206"/>
      <c r="I2216" s="662"/>
    </row>
    <row r="2217" spans="1:9" ht="15.75" x14ac:dyDescent="0.25">
      <c r="A2217" s="36">
        <v>69</v>
      </c>
      <c r="B2217" s="26" t="s">
        <v>3760</v>
      </c>
      <c r="C2217" s="26" t="s">
        <v>819</v>
      </c>
      <c r="D2217" s="42" t="s">
        <v>59</v>
      </c>
      <c r="E2217" s="44" t="s">
        <v>51</v>
      </c>
      <c r="F2217" s="152">
        <v>19.5</v>
      </c>
      <c r="G2217" s="154"/>
      <c r="H2217" s="206"/>
      <c r="I2217" s="662"/>
    </row>
    <row r="2218" spans="1:9" ht="15.75" x14ac:dyDescent="0.25">
      <c r="A2218" s="36">
        <v>70</v>
      </c>
      <c r="B2218" s="26" t="s">
        <v>3761</v>
      </c>
      <c r="C2218" s="26" t="s">
        <v>819</v>
      </c>
      <c r="D2218" s="42" t="s">
        <v>59</v>
      </c>
      <c r="E2218" s="44" t="s">
        <v>51</v>
      </c>
      <c r="F2218" s="152">
        <v>12.64</v>
      </c>
      <c r="G2218" s="154"/>
      <c r="H2218" s="206"/>
      <c r="I2218" s="662"/>
    </row>
    <row r="2219" spans="1:9" ht="15.75" x14ac:dyDescent="0.25">
      <c r="A2219" s="36">
        <v>71</v>
      </c>
      <c r="B2219" s="26" t="s">
        <v>3763</v>
      </c>
      <c r="C2219" s="26" t="s">
        <v>819</v>
      </c>
      <c r="D2219" s="42" t="s">
        <v>59</v>
      </c>
      <c r="E2219" s="44" t="s">
        <v>51</v>
      </c>
      <c r="F2219" s="152">
        <v>10</v>
      </c>
      <c r="G2219" s="154">
        <v>1500</v>
      </c>
      <c r="H2219" s="206"/>
      <c r="I2219" s="662"/>
    </row>
    <row r="2220" spans="1:9" ht="15.75" x14ac:dyDescent="0.25">
      <c r="A2220" s="36">
        <v>72</v>
      </c>
      <c r="B2220" s="26" t="s">
        <v>3764</v>
      </c>
      <c r="C2220" s="26" t="s">
        <v>819</v>
      </c>
      <c r="D2220" s="42" t="s">
        <v>59</v>
      </c>
      <c r="E2220" s="44" t="s">
        <v>51</v>
      </c>
      <c r="F2220" s="152">
        <v>43</v>
      </c>
      <c r="G2220" s="154">
        <v>2000</v>
      </c>
      <c r="H2220" s="206"/>
      <c r="I2220" s="662"/>
    </row>
    <row r="2221" spans="1:9" ht="15.75" x14ac:dyDescent="0.25">
      <c r="A2221" s="33" t="s">
        <v>114</v>
      </c>
      <c r="B2221" s="35" t="s">
        <v>207</v>
      </c>
      <c r="C2221" s="35"/>
      <c r="D2221" s="33"/>
      <c r="E2221" s="33"/>
      <c r="F2221" s="49"/>
      <c r="G2221" s="206"/>
      <c r="H2221" s="206"/>
      <c r="I2221" s="662"/>
    </row>
    <row r="2222" spans="1:9" ht="15.75" x14ac:dyDescent="0.25">
      <c r="A2222" s="36">
        <v>73</v>
      </c>
      <c r="B2222" s="26" t="s">
        <v>3765</v>
      </c>
      <c r="C2222" s="26" t="s">
        <v>821</v>
      </c>
      <c r="D2222" s="27" t="s">
        <v>59</v>
      </c>
      <c r="E2222" s="27" t="s">
        <v>7</v>
      </c>
      <c r="F2222" s="153">
        <f>32+27.19</f>
        <v>59.19</v>
      </c>
      <c r="G2222" s="153">
        <v>1450</v>
      </c>
      <c r="H2222" s="153">
        <v>1450</v>
      </c>
      <c r="I2222" s="669" t="s">
        <v>5846</v>
      </c>
    </row>
    <row r="2223" spans="1:9" ht="15.75" x14ac:dyDescent="0.25">
      <c r="A2223" s="36">
        <v>74</v>
      </c>
      <c r="B2223" s="40" t="s">
        <v>3766</v>
      </c>
      <c r="C2223" s="26" t="s">
        <v>822</v>
      </c>
      <c r="D2223" s="27" t="s">
        <v>59</v>
      </c>
      <c r="E2223" s="27" t="s">
        <v>7</v>
      </c>
      <c r="F2223" s="152">
        <v>54.7</v>
      </c>
      <c r="G2223" s="154">
        <v>1058</v>
      </c>
      <c r="H2223" s="153">
        <v>1058</v>
      </c>
      <c r="I2223" s="669" t="s">
        <v>172</v>
      </c>
    </row>
    <row r="2224" spans="1:9" ht="15.75" x14ac:dyDescent="0.25">
      <c r="A2224" s="36">
        <v>75</v>
      </c>
      <c r="B2224" s="40" t="s">
        <v>3767</v>
      </c>
      <c r="C2224" s="26" t="s">
        <v>822</v>
      </c>
      <c r="D2224" s="27" t="s">
        <v>59</v>
      </c>
      <c r="E2224" s="27" t="s">
        <v>7</v>
      </c>
      <c r="F2224" s="152">
        <v>26.1</v>
      </c>
      <c r="G2224" s="154">
        <v>450</v>
      </c>
      <c r="H2224" s="153">
        <v>450</v>
      </c>
      <c r="I2224" s="669" t="s">
        <v>172</v>
      </c>
    </row>
    <row r="2225" spans="1:9" ht="15.75" x14ac:dyDescent="0.25">
      <c r="A2225" s="36">
        <v>76</v>
      </c>
      <c r="B2225" s="40" t="s">
        <v>3768</v>
      </c>
      <c r="C2225" s="26" t="s">
        <v>822</v>
      </c>
      <c r="D2225" s="27" t="s">
        <v>59</v>
      </c>
      <c r="E2225" s="27" t="s">
        <v>7</v>
      </c>
      <c r="F2225" s="152">
        <v>33.700000000000003</v>
      </c>
      <c r="G2225" s="154">
        <v>832</v>
      </c>
      <c r="H2225" s="153">
        <v>832</v>
      </c>
      <c r="I2225" s="669" t="s">
        <v>172</v>
      </c>
    </row>
    <row r="2226" spans="1:9" ht="15.75" x14ac:dyDescent="0.25">
      <c r="A2226" s="36">
        <v>77</v>
      </c>
      <c r="B2226" s="40" t="s">
        <v>3769</v>
      </c>
      <c r="C2226" s="26" t="s">
        <v>822</v>
      </c>
      <c r="D2226" s="27" t="s">
        <v>59</v>
      </c>
      <c r="E2226" s="27" t="s">
        <v>7</v>
      </c>
      <c r="F2226" s="152">
        <v>50</v>
      </c>
      <c r="G2226" s="154">
        <v>500</v>
      </c>
      <c r="H2226" s="153">
        <v>500</v>
      </c>
      <c r="I2226" s="669" t="s">
        <v>172</v>
      </c>
    </row>
    <row r="2227" spans="1:9" ht="15.75" x14ac:dyDescent="0.25">
      <c r="A2227" s="36">
        <v>78</v>
      </c>
      <c r="B2227" s="40" t="s">
        <v>3770</v>
      </c>
      <c r="C2227" s="26" t="s">
        <v>822</v>
      </c>
      <c r="D2227" s="27" t="s">
        <v>59</v>
      </c>
      <c r="E2227" s="27" t="s">
        <v>7</v>
      </c>
      <c r="F2227" s="152">
        <v>3.9</v>
      </c>
      <c r="G2227" s="154">
        <v>1000</v>
      </c>
      <c r="H2227" s="153"/>
      <c r="I2227" s="669" t="s">
        <v>37</v>
      </c>
    </row>
    <row r="2228" spans="1:9" ht="15.75" x14ac:dyDescent="0.25">
      <c r="A2228" s="36">
        <v>79</v>
      </c>
      <c r="B2228" s="40" t="s">
        <v>3771</v>
      </c>
      <c r="C2228" s="26" t="s">
        <v>822</v>
      </c>
      <c r="D2228" s="27" t="s">
        <v>59</v>
      </c>
      <c r="E2228" s="27" t="s">
        <v>7</v>
      </c>
      <c r="F2228" s="152">
        <v>3.6</v>
      </c>
      <c r="G2228" s="154">
        <v>1200</v>
      </c>
      <c r="H2228" s="153"/>
      <c r="I2228" s="669" t="s">
        <v>37</v>
      </c>
    </row>
    <row r="2229" spans="1:9" ht="15.75" x14ac:dyDescent="0.25">
      <c r="A2229" s="36">
        <v>80</v>
      </c>
      <c r="B2229" s="40" t="s">
        <v>3772</v>
      </c>
      <c r="C2229" s="26" t="s">
        <v>822</v>
      </c>
      <c r="D2229" s="27" t="s">
        <v>59</v>
      </c>
      <c r="E2229" s="27" t="s">
        <v>7</v>
      </c>
      <c r="F2229" s="152">
        <v>7.62</v>
      </c>
      <c r="G2229" s="154">
        <v>3000</v>
      </c>
      <c r="H2229" s="153"/>
      <c r="I2229" s="669" t="s">
        <v>37</v>
      </c>
    </row>
    <row r="2230" spans="1:9" ht="15.75" x14ac:dyDescent="0.25">
      <c r="A2230" s="36">
        <v>81</v>
      </c>
      <c r="B2230" s="217" t="s">
        <v>5498</v>
      </c>
      <c r="C2230" s="40" t="s">
        <v>822</v>
      </c>
      <c r="D2230" s="36"/>
      <c r="E2230" s="36"/>
      <c r="F2230" s="152">
        <v>84</v>
      </c>
      <c r="G2230" s="154">
        <v>740</v>
      </c>
      <c r="H2230" s="153">
        <v>740</v>
      </c>
      <c r="I2230" s="669" t="s">
        <v>172</v>
      </c>
    </row>
    <row r="2231" spans="1:9" ht="15.75" x14ac:dyDescent="0.25">
      <c r="A2231" s="36">
        <v>82</v>
      </c>
      <c r="B2231" s="217" t="s">
        <v>5498</v>
      </c>
      <c r="C2231" s="40" t="s">
        <v>822</v>
      </c>
      <c r="D2231" s="36"/>
      <c r="E2231" s="36"/>
      <c r="F2231" s="152">
        <v>2.8</v>
      </c>
      <c r="G2231" s="154">
        <v>200</v>
      </c>
      <c r="H2231" s="153">
        <v>200</v>
      </c>
      <c r="I2231" s="669" t="s">
        <v>172</v>
      </c>
    </row>
    <row r="2232" spans="1:9" ht="15.75" x14ac:dyDescent="0.25">
      <c r="A2232" s="33" t="s">
        <v>94</v>
      </c>
      <c r="B2232" s="35" t="s">
        <v>912</v>
      </c>
      <c r="C2232" s="35"/>
      <c r="D2232" s="33"/>
      <c r="E2232" s="33"/>
      <c r="F2232" s="49"/>
      <c r="G2232" s="206"/>
      <c r="H2232" s="206"/>
      <c r="I2232" s="662"/>
    </row>
    <row r="2233" spans="1:9" ht="15.75" x14ac:dyDescent="0.25">
      <c r="A2233" s="36">
        <v>83</v>
      </c>
      <c r="B2233" s="26" t="s">
        <v>3773</v>
      </c>
      <c r="C2233" s="26" t="s">
        <v>812</v>
      </c>
      <c r="D2233" s="42" t="s">
        <v>59</v>
      </c>
      <c r="E2233" s="27" t="s">
        <v>51</v>
      </c>
      <c r="F2233" s="155">
        <v>10</v>
      </c>
      <c r="G2233" s="153">
        <v>250</v>
      </c>
      <c r="H2233" s="153">
        <v>250</v>
      </c>
      <c r="I2233" s="668" t="s">
        <v>5847</v>
      </c>
    </row>
    <row r="2234" spans="1:9" ht="15.75" x14ac:dyDescent="0.25">
      <c r="A2234" s="36">
        <v>84</v>
      </c>
      <c r="B2234" s="26" t="s">
        <v>3774</v>
      </c>
      <c r="C2234" s="26" t="s">
        <v>812</v>
      </c>
      <c r="D2234" s="42" t="s">
        <v>59</v>
      </c>
      <c r="E2234" s="27" t="s">
        <v>51</v>
      </c>
      <c r="F2234" s="155">
        <v>9</v>
      </c>
      <c r="G2234" s="153">
        <v>250</v>
      </c>
      <c r="H2234" s="153">
        <v>250</v>
      </c>
      <c r="I2234" s="668" t="s">
        <v>5847</v>
      </c>
    </row>
    <row r="2235" spans="1:9" ht="15.75" x14ac:dyDescent="0.25">
      <c r="A2235" s="36">
        <v>85</v>
      </c>
      <c r="B2235" s="26" t="s">
        <v>3775</v>
      </c>
      <c r="C2235" s="26" t="s">
        <v>812</v>
      </c>
      <c r="D2235" s="42" t="s">
        <v>59</v>
      </c>
      <c r="E2235" s="27" t="s">
        <v>51</v>
      </c>
      <c r="F2235" s="155">
        <v>9.3000000000000007</v>
      </c>
      <c r="G2235" s="153">
        <v>200</v>
      </c>
      <c r="H2235" s="153">
        <v>200</v>
      </c>
      <c r="I2235" s="668" t="s">
        <v>5847</v>
      </c>
    </row>
    <row r="2236" spans="1:9" ht="15.75" x14ac:dyDescent="0.25">
      <c r="A2236" s="36">
        <v>86</v>
      </c>
      <c r="B2236" s="40" t="s">
        <v>5852</v>
      </c>
      <c r="C2236" s="26" t="s">
        <v>812</v>
      </c>
      <c r="D2236" s="42" t="s">
        <v>59</v>
      </c>
      <c r="E2236" s="27" t="s">
        <v>7</v>
      </c>
      <c r="F2236" s="155">
        <v>21.46</v>
      </c>
      <c r="G2236" s="153">
        <v>2500</v>
      </c>
      <c r="H2236" s="153">
        <v>600</v>
      </c>
      <c r="I2236" s="669" t="s">
        <v>6044</v>
      </c>
    </row>
    <row r="2237" spans="1:9" ht="15.75" x14ac:dyDescent="0.25">
      <c r="A2237" s="36">
        <v>87</v>
      </c>
      <c r="B2237" s="40" t="s">
        <v>5853</v>
      </c>
      <c r="C2237" s="26" t="s">
        <v>812</v>
      </c>
      <c r="D2237" s="42" t="s">
        <v>59</v>
      </c>
      <c r="E2237" s="27" t="s">
        <v>7</v>
      </c>
      <c r="F2237" s="155">
        <v>13.9</v>
      </c>
      <c r="G2237" s="153">
        <v>2200</v>
      </c>
      <c r="H2237" s="153"/>
      <c r="I2237" s="668" t="s">
        <v>42</v>
      </c>
    </row>
    <row r="2238" spans="1:9" ht="15.75" x14ac:dyDescent="0.25">
      <c r="A2238" s="36">
        <v>88</v>
      </c>
      <c r="B2238" s="40" t="s">
        <v>3755</v>
      </c>
      <c r="C2238" s="26" t="s">
        <v>813</v>
      </c>
      <c r="D2238" s="42" t="s">
        <v>59</v>
      </c>
      <c r="E2238" s="27" t="s">
        <v>51</v>
      </c>
      <c r="F2238" s="155">
        <v>9.98</v>
      </c>
      <c r="G2238" s="153">
        <v>130</v>
      </c>
      <c r="H2238" s="153">
        <v>130</v>
      </c>
      <c r="I2238" s="668" t="s">
        <v>58</v>
      </c>
    </row>
    <row r="2239" spans="1:9" ht="15.75" x14ac:dyDescent="0.25">
      <c r="A2239" s="36">
        <v>89</v>
      </c>
      <c r="B2239" s="40" t="s">
        <v>3776</v>
      </c>
      <c r="C2239" s="26" t="s">
        <v>813</v>
      </c>
      <c r="D2239" s="42" t="s">
        <v>59</v>
      </c>
      <c r="E2239" s="27" t="s">
        <v>7</v>
      </c>
      <c r="F2239" s="155">
        <f>7+16.66</f>
        <v>23.66</v>
      </c>
      <c r="G2239" s="153">
        <v>5500</v>
      </c>
      <c r="H2239" s="153">
        <v>1000</v>
      </c>
      <c r="I2239" s="668" t="s">
        <v>5848</v>
      </c>
    </row>
    <row r="2240" spans="1:9" ht="15.75" x14ac:dyDescent="0.25">
      <c r="A2240" s="36">
        <v>90</v>
      </c>
      <c r="B2240" s="26" t="s">
        <v>3773</v>
      </c>
      <c r="C2240" s="26" t="s">
        <v>4956</v>
      </c>
      <c r="D2240" s="42" t="s">
        <v>59</v>
      </c>
      <c r="E2240" s="27" t="s">
        <v>51</v>
      </c>
      <c r="F2240" s="155">
        <v>10</v>
      </c>
      <c r="G2240" s="153">
        <v>150</v>
      </c>
      <c r="H2240" s="153">
        <v>150</v>
      </c>
      <c r="I2240" s="668" t="s">
        <v>5847</v>
      </c>
    </row>
    <row r="2241" spans="1:9" ht="15.75" x14ac:dyDescent="0.25">
      <c r="A2241" s="36">
        <v>91</v>
      </c>
      <c r="B2241" s="26" t="s">
        <v>3774</v>
      </c>
      <c r="C2241" s="26" t="s">
        <v>4956</v>
      </c>
      <c r="D2241" s="42" t="s">
        <v>59</v>
      </c>
      <c r="E2241" s="27" t="s">
        <v>51</v>
      </c>
      <c r="F2241" s="155">
        <v>11.65</v>
      </c>
      <c r="G2241" s="153">
        <v>150</v>
      </c>
      <c r="H2241" s="153">
        <v>150</v>
      </c>
      <c r="I2241" s="668" t="s">
        <v>5847</v>
      </c>
    </row>
    <row r="2242" spans="1:9" ht="15.75" x14ac:dyDescent="0.25">
      <c r="A2242" s="36">
        <v>92</v>
      </c>
      <c r="B2242" s="26" t="s">
        <v>3775</v>
      </c>
      <c r="C2242" s="26" t="s">
        <v>4956</v>
      </c>
      <c r="D2242" s="42" t="s">
        <v>59</v>
      </c>
      <c r="E2242" s="27" t="s">
        <v>51</v>
      </c>
      <c r="F2242" s="155">
        <v>8.75</v>
      </c>
      <c r="G2242" s="153">
        <v>100</v>
      </c>
      <c r="H2242" s="153">
        <v>100</v>
      </c>
      <c r="I2242" s="668" t="s">
        <v>5847</v>
      </c>
    </row>
    <row r="2243" spans="1:9" ht="15.75" x14ac:dyDescent="0.25">
      <c r="A2243" s="36">
        <v>93</v>
      </c>
      <c r="B2243" s="40" t="s">
        <v>3777</v>
      </c>
      <c r="C2243" s="26" t="s">
        <v>4956</v>
      </c>
      <c r="D2243" s="42" t="s">
        <v>59</v>
      </c>
      <c r="E2243" s="27" t="s">
        <v>7</v>
      </c>
      <c r="F2243" s="155">
        <f>17.6+15</f>
        <v>32.6</v>
      </c>
      <c r="G2243" s="153">
        <v>5000</v>
      </c>
      <c r="H2243" s="153">
        <v>500</v>
      </c>
      <c r="I2243" s="668" t="s">
        <v>5848</v>
      </c>
    </row>
    <row r="2244" spans="1:9" ht="15.75" x14ac:dyDescent="0.25">
      <c r="A2244" s="36">
        <v>94</v>
      </c>
      <c r="B2244" s="40" t="s">
        <v>3778</v>
      </c>
      <c r="C2244" s="26" t="s">
        <v>4956</v>
      </c>
      <c r="D2244" s="42" t="s">
        <v>59</v>
      </c>
      <c r="E2244" s="27" t="s">
        <v>7</v>
      </c>
      <c r="F2244" s="155">
        <f>16+12</f>
        <v>28</v>
      </c>
      <c r="G2244" s="153">
        <v>2000</v>
      </c>
      <c r="H2244" s="153">
        <v>50</v>
      </c>
      <c r="I2244" s="668" t="s">
        <v>5848</v>
      </c>
    </row>
    <row r="2245" spans="1:9" ht="15.75" x14ac:dyDescent="0.25">
      <c r="A2245" s="33"/>
      <c r="B2245" s="35" t="s">
        <v>282</v>
      </c>
      <c r="C2245" s="29"/>
      <c r="D2245" s="43"/>
      <c r="E2245" s="28"/>
      <c r="F2245" s="51"/>
      <c r="G2245" s="206"/>
      <c r="H2245" s="206"/>
      <c r="I2245" s="662"/>
    </row>
    <row r="2246" spans="1:9" ht="15.75" x14ac:dyDescent="0.25">
      <c r="A2246" s="36">
        <v>95</v>
      </c>
      <c r="B2246" s="40" t="s">
        <v>3779</v>
      </c>
      <c r="C2246" s="40" t="s">
        <v>815</v>
      </c>
      <c r="D2246" s="215" t="s">
        <v>852</v>
      </c>
      <c r="E2246" s="36" t="s">
        <v>7</v>
      </c>
      <c r="F2246" s="52">
        <v>39.299999999999997</v>
      </c>
      <c r="G2246" s="216"/>
      <c r="H2246" s="216"/>
      <c r="I2246" s="217"/>
    </row>
    <row r="2247" spans="1:9" ht="15.75" x14ac:dyDescent="0.25">
      <c r="A2247" s="36">
        <v>96</v>
      </c>
      <c r="B2247" s="40" t="s">
        <v>3780</v>
      </c>
      <c r="C2247" s="40" t="s">
        <v>816</v>
      </c>
      <c r="D2247" s="215" t="s">
        <v>852</v>
      </c>
      <c r="E2247" s="36" t="s">
        <v>7</v>
      </c>
      <c r="F2247" s="52">
        <v>84</v>
      </c>
      <c r="G2247" s="216"/>
      <c r="H2247" s="216"/>
      <c r="I2247" s="217"/>
    </row>
    <row r="2248" spans="1:9" ht="15.75" x14ac:dyDescent="0.25">
      <c r="A2248" s="36">
        <v>97</v>
      </c>
      <c r="B2248" s="40" t="s">
        <v>3781</v>
      </c>
      <c r="C2248" s="40" t="s">
        <v>816</v>
      </c>
      <c r="D2248" s="215" t="s">
        <v>852</v>
      </c>
      <c r="E2248" s="36" t="s">
        <v>7</v>
      </c>
      <c r="F2248" s="52">
        <v>20.5</v>
      </c>
      <c r="G2248" s="216"/>
      <c r="H2248" s="216"/>
      <c r="I2248" s="217"/>
    </row>
    <row r="2249" spans="1:9" ht="15.75" x14ac:dyDescent="0.25">
      <c r="A2249" s="36">
        <v>98</v>
      </c>
      <c r="B2249" s="40" t="s">
        <v>3782</v>
      </c>
      <c r="C2249" s="40" t="s">
        <v>814</v>
      </c>
      <c r="D2249" s="215" t="s">
        <v>852</v>
      </c>
      <c r="E2249" s="36" t="s">
        <v>7</v>
      </c>
      <c r="F2249" s="52">
        <v>20</v>
      </c>
      <c r="G2249" s="216"/>
      <c r="H2249" s="216"/>
      <c r="I2249" s="217"/>
    </row>
    <row r="2250" spans="1:9" ht="15.75" x14ac:dyDescent="0.25">
      <c r="A2250" s="33" t="s">
        <v>203</v>
      </c>
      <c r="B2250" s="35" t="s">
        <v>19</v>
      </c>
      <c r="C2250" s="35"/>
      <c r="D2250" s="33"/>
      <c r="E2250" s="33"/>
      <c r="F2250" s="49"/>
      <c r="G2250" s="206"/>
      <c r="H2250" s="206"/>
      <c r="I2250" s="662"/>
    </row>
    <row r="2251" spans="1:9" ht="15.75" x14ac:dyDescent="0.25">
      <c r="A2251" s="36">
        <v>99</v>
      </c>
      <c r="B2251" s="40" t="s">
        <v>3783</v>
      </c>
      <c r="C2251" s="26" t="s">
        <v>845</v>
      </c>
      <c r="D2251" s="42" t="s">
        <v>852</v>
      </c>
      <c r="E2251" s="27" t="s">
        <v>51</v>
      </c>
      <c r="F2251" s="152">
        <v>6</v>
      </c>
      <c r="G2251" s="153">
        <v>500</v>
      </c>
      <c r="H2251" s="153"/>
      <c r="I2251" s="669" t="s">
        <v>5845</v>
      </c>
    </row>
    <row r="2252" spans="1:9" ht="15.75" x14ac:dyDescent="0.25">
      <c r="A2252" s="36">
        <v>100</v>
      </c>
      <c r="B2252" s="40" t="s">
        <v>3784</v>
      </c>
      <c r="C2252" s="26" t="s">
        <v>845</v>
      </c>
      <c r="D2252" s="42" t="s">
        <v>852</v>
      </c>
      <c r="E2252" s="27" t="s">
        <v>51</v>
      </c>
      <c r="F2252" s="152">
        <v>6</v>
      </c>
      <c r="G2252" s="153">
        <v>500</v>
      </c>
      <c r="H2252" s="153"/>
      <c r="I2252" s="669" t="s">
        <v>5845</v>
      </c>
    </row>
    <row r="2253" spans="1:9" ht="15.75" x14ac:dyDescent="0.25">
      <c r="A2253" s="36">
        <v>101</v>
      </c>
      <c r="B2253" s="40" t="s">
        <v>3785</v>
      </c>
      <c r="C2253" s="26" t="s">
        <v>845</v>
      </c>
      <c r="D2253" s="42" t="s">
        <v>852</v>
      </c>
      <c r="E2253" s="27" t="s">
        <v>51</v>
      </c>
      <c r="F2253" s="152">
        <v>3</v>
      </c>
      <c r="G2253" s="153">
        <v>300</v>
      </c>
      <c r="H2253" s="153"/>
      <c r="I2253" s="669" t="s">
        <v>5845</v>
      </c>
    </row>
    <row r="2254" spans="1:9" ht="15.75" x14ac:dyDescent="0.25">
      <c r="A2254" s="36">
        <v>102</v>
      </c>
      <c r="B2254" s="40" t="s">
        <v>3786</v>
      </c>
      <c r="C2254" s="26" t="s">
        <v>845</v>
      </c>
      <c r="D2254" s="42" t="s">
        <v>852</v>
      </c>
      <c r="E2254" s="27" t="s">
        <v>51</v>
      </c>
      <c r="F2254" s="152">
        <v>5.4</v>
      </c>
      <c r="G2254" s="153">
        <v>500</v>
      </c>
      <c r="H2254" s="153"/>
      <c r="I2254" s="669" t="s">
        <v>5845</v>
      </c>
    </row>
    <row r="2255" spans="1:9" ht="15.75" x14ac:dyDescent="0.25">
      <c r="A2255" s="36">
        <v>103</v>
      </c>
      <c r="B2255" s="40" t="s">
        <v>5854</v>
      </c>
      <c r="C2255" s="26" t="s">
        <v>845</v>
      </c>
      <c r="D2255" s="42" t="s">
        <v>852</v>
      </c>
      <c r="E2255" s="27" t="s">
        <v>7</v>
      </c>
      <c r="F2255" s="152">
        <v>17</v>
      </c>
      <c r="G2255" s="153">
        <v>1800</v>
      </c>
      <c r="H2255" s="153">
        <v>1800</v>
      </c>
      <c r="I2255" s="669" t="s">
        <v>5845</v>
      </c>
    </row>
    <row r="2256" spans="1:9" ht="15.75" x14ac:dyDescent="0.25">
      <c r="A2256" s="36">
        <v>104</v>
      </c>
      <c r="B2256" s="40" t="s">
        <v>3787</v>
      </c>
      <c r="C2256" s="26" t="s">
        <v>846</v>
      </c>
      <c r="D2256" s="42" t="s">
        <v>852</v>
      </c>
      <c r="E2256" s="27" t="s">
        <v>51</v>
      </c>
      <c r="F2256" s="152">
        <v>12</v>
      </c>
      <c r="G2256" s="153">
        <v>800</v>
      </c>
      <c r="H2256" s="153"/>
      <c r="I2256" s="668" t="s">
        <v>5771</v>
      </c>
    </row>
    <row r="2257" spans="1:9" ht="15.75" x14ac:dyDescent="0.25">
      <c r="A2257" s="36">
        <v>105</v>
      </c>
      <c r="B2257" s="40" t="s">
        <v>2462</v>
      </c>
      <c r="C2257" s="26" t="s">
        <v>846</v>
      </c>
      <c r="D2257" s="42" t="s">
        <v>852</v>
      </c>
      <c r="E2257" s="27" t="s">
        <v>51</v>
      </c>
      <c r="F2257" s="152">
        <v>6</v>
      </c>
      <c r="G2257" s="153">
        <v>400</v>
      </c>
      <c r="H2257" s="153"/>
      <c r="I2257" s="668" t="s">
        <v>5771</v>
      </c>
    </row>
    <row r="2258" spans="1:9" ht="15.75" x14ac:dyDescent="0.25">
      <c r="A2258" s="36">
        <v>106</v>
      </c>
      <c r="B2258" s="40" t="s">
        <v>3788</v>
      </c>
      <c r="C2258" s="26" t="s">
        <v>846</v>
      </c>
      <c r="D2258" s="42" t="s">
        <v>852</v>
      </c>
      <c r="E2258" s="27" t="s">
        <v>51</v>
      </c>
      <c r="F2258" s="152">
        <v>7</v>
      </c>
      <c r="G2258" s="153">
        <v>1600</v>
      </c>
      <c r="H2258" s="153">
        <v>1000</v>
      </c>
      <c r="I2258" s="668" t="s">
        <v>5771</v>
      </c>
    </row>
    <row r="2259" spans="1:9" ht="15.75" x14ac:dyDescent="0.25">
      <c r="A2259" s="36">
        <v>107</v>
      </c>
      <c r="B2259" s="40" t="s">
        <v>3789</v>
      </c>
      <c r="C2259" s="26" t="s">
        <v>846</v>
      </c>
      <c r="D2259" s="42" t="s">
        <v>852</v>
      </c>
      <c r="E2259" s="27" t="s">
        <v>51</v>
      </c>
      <c r="F2259" s="152">
        <v>2</v>
      </c>
      <c r="G2259" s="153">
        <v>1920</v>
      </c>
      <c r="H2259" s="153">
        <v>1600</v>
      </c>
      <c r="I2259" s="668" t="s">
        <v>5771</v>
      </c>
    </row>
    <row r="2260" spans="1:9" ht="15.75" x14ac:dyDescent="0.25">
      <c r="A2260" s="36">
        <v>108</v>
      </c>
      <c r="B2260" s="40" t="s">
        <v>3790</v>
      </c>
      <c r="C2260" s="26" t="s">
        <v>846</v>
      </c>
      <c r="D2260" s="42" t="s">
        <v>852</v>
      </c>
      <c r="E2260" s="27" t="s">
        <v>51</v>
      </c>
      <c r="F2260" s="152">
        <v>5</v>
      </c>
      <c r="G2260" s="153">
        <v>800</v>
      </c>
      <c r="H2260" s="153"/>
      <c r="I2260" s="668" t="s">
        <v>5771</v>
      </c>
    </row>
    <row r="2261" spans="1:9" ht="15.75" x14ac:dyDescent="0.25">
      <c r="A2261" s="36">
        <v>109</v>
      </c>
      <c r="B2261" s="40" t="s">
        <v>3791</v>
      </c>
      <c r="C2261" s="26" t="s">
        <v>846</v>
      </c>
      <c r="D2261" s="42" t="s">
        <v>852</v>
      </c>
      <c r="E2261" s="27" t="s">
        <v>51</v>
      </c>
      <c r="F2261" s="152">
        <v>10</v>
      </c>
      <c r="G2261" s="153">
        <v>700</v>
      </c>
      <c r="H2261" s="153"/>
      <c r="I2261" s="668" t="s">
        <v>5771</v>
      </c>
    </row>
    <row r="2262" spans="1:9" ht="15.75" x14ac:dyDescent="0.25">
      <c r="A2262" s="36">
        <v>110</v>
      </c>
      <c r="B2262" s="40" t="s">
        <v>2494</v>
      </c>
      <c r="C2262" s="26" t="s">
        <v>846</v>
      </c>
      <c r="D2262" s="42" t="s">
        <v>852</v>
      </c>
      <c r="E2262" s="27" t="s">
        <v>51</v>
      </c>
      <c r="F2262" s="152">
        <v>3</v>
      </c>
      <c r="G2262" s="153">
        <v>1000</v>
      </c>
      <c r="H2262" s="153">
        <v>1000</v>
      </c>
      <c r="I2262" s="668" t="s">
        <v>5771</v>
      </c>
    </row>
    <row r="2263" spans="1:9" ht="15.75" x14ac:dyDescent="0.25">
      <c r="A2263" s="36">
        <v>111</v>
      </c>
      <c r="B2263" s="40" t="s">
        <v>3792</v>
      </c>
      <c r="C2263" s="26" t="s">
        <v>846</v>
      </c>
      <c r="D2263" s="42" t="s">
        <v>852</v>
      </c>
      <c r="E2263" s="27" t="s">
        <v>51</v>
      </c>
      <c r="F2263" s="152">
        <v>6</v>
      </c>
      <c r="G2263" s="153">
        <v>200</v>
      </c>
      <c r="H2263" s="153"/>
      <c r="I2263" s="668" t="s">
        <v>5771</v>
      </c>
    </row>
    <row r="2264" spans="1:9" ht="15.75" x14ac:dyDescent="0.25">
      <c r="A2264" s="36">
        <v>112</v>
      </c>
      <c r="B2264" s="40" t="s">
        <v>2574</v>
      </c>
      <c r="C2264" s="26" t="s">
        <v>846</v>
      </c>
      <c r="D2264" s="42" t="s">
        <v>852</v>
      </c>
      <c r="E2264" s="27" t="s">
        <v>51</v>
      </c>
      <c r="F2264" s="152">
        <v>4</v>
      </c>
      <c r="G2264" s="153">
        <v>1000</v>
      </c>
      <c r="H2264" s="153"/>
      <c r="I2264" s="668" t="s">
        <v>5771</v>
      </c>
    </row>
    <row r="2265" spans="1:9" ht="15.75" x14ac:dyDescent="0.25">
      <c r="A2265" s="36">
        <v>113</v>
      </c>
      <c r="B2265" s="40" t="s">
        <v>5855</v>
      </c>
      <c r="C2265" s="26" t="s">
        <v>846</v>
      </c>
      <c r="D2265" s="42" t="s">
        <v>852</v>
      </c>
      <c r="E2265" s="27" t="s">
        <v>51</v>
      </c>
      <c r="F2265" s="152">
        <v>6.4</v>
      </c>
      <c r="G2265" s="153">
        <v>1000</v>
      </c>
      <c r="H2265" s="153"/>
      <c r="I2265" s="668" t="s">
        <v>5771</v>
      </c>
    </row>
    <row r="2266" spans="1:9" ht="15.75" x14ac:dyDescent="0.25">
      <c r="A2266" s="36">
        <v>114</v>
      </c>
      <c r="B2266" s="40" t="s">
        <v>3793</v>
      </c>
      <c r="C2266" s="26" t="s">
        <v>847</v>
      </c>
      <c r="D2266" s="42" t="s">
        <v>852</v>
      </c>
      <c r="E2266" s="27" t="s">
        <v>51</v>
      </c>
      <c r="F2266" s="152">
        <v>6</v>
      </c>
      <c r="G2266" s="153">
        <v>1598</v>
      </c>
      <c r="H2266" s="153"/>
      <c r="I2266" s="669" t="s">
        <v>6083</v>
      </c>
    </row>
    <row r="2267" spans="1:9" ht="15.75" x14ac:dyDescent="0.25">
      <c r="A2267" s="36">
        <v>115</v>
      </c>
      <c r="B2267" s="40" t="s">
        <v>3794</v>
      </c>
      <c r="C2267" s="26" t="s">
        <v>847</v>
      </c>
      <c r="D2267" s="42" t="s">
        <v>852</v>
      </c>
      <c r="E2267" s="27" t="s">
        <v>51</v>
      </c>
      <c r="F2267" s="152">
        <v>7</v>
      </c>
      <c r="G2267" s="153">
        <v>1748</v>
      </c>
      <c r="H2267" s="153"/>
      <c r="I2267" s="669" t="s">
        <v>6083</v>
      </c>
    </row>
    <row r="2268" spans="1:9" ht="15.75" x14ac:dyDescent="0.25">
      <c r="A2268" s="36">
        <v>116</v>
      </c>
      <c r="B2268" s="40" t="s">
        <v>643</v>
      </c>
      <c r="C2268" s="26" t="s">
        <v>847</v>
      </c>
      <c r="D2268" s="42" t="s">
        <v>852</v>
      </c>
      <c r="E2268" s="27" t="s">
        <v>51</v>
      </c>
      <c r="F2268" s="152">
        <v>11</v>
      </c>
      <c r="G2268" s="153">
        <v>2030</v>
      </c>
      <c r="H2268" s="153"/>
      <c r="I2268" s="669" t="s">
        <v>6083</v>
      </c>
    </row>
    <row r="2269" spans="1:9" ht="15.75" x14ac:dyDescent="0.25">
      <c r="A2269" s="36">
        <v>117</v>
      </c>
      <c r="B2269" s="40" t="s">
        <v>3795</v>
      </c>
      <c r="C2269" s="26" t="s">
        <v>847</v>
      </c>
      <c r="D2269" s="42" t="s">
        <v>852</v>
      </c>
      <c r="E2269" s="27" t="s">
        <v>51</v>
      </c>
      <c r="F2269" s="152">
        <v>5</v>
      </c>
      <c r="G2269" s="153">
        <v>849</v>
      </c>
      <c r="H2269" s="153"/>
      <c r="I2269" s="669" t="s">
        <v>6083</v>
      </c>
    </row>
    <row r="2270" spans="1:9" ht="15.75" x14ac:dyDescent="0.25">
      <c r="A2270" s="36">
        <v>118</v>
      </c>
      <c r="B2270" s="40" t="s">
        <v>3796</v>
      </c>
      <c r="C2270" s="26" t="s">
        <v>847</v>
      </c>
      <c r="D2270" s="42" t="s">
        <v>852</v>
      </c>
      <c r="E2270" s="27" t="s">
        <v>51</v>
      </c>
      <c r="F2270" s="152">
        <v>3</v>
      </c>
      <c r="G2270" s="153">
        <v>988</v>
      </c>
      <c r="H2270" s="153"/>
      <c r="I2270" s="669" t="s">
        <v>6083</v>
      </c>
    </row>
    <row r="2271" spans="1:9" ht="15.75" x14ac:dyDescent="0.25">
      <c r="A2271" s="36">
        <v>119</v>
      </c>
      <c r="B2271" s="40" t="s">
        <v>3797</v>
      </c>
      <c r="C2271" s="26" t="s">
        <v>847</v>
      </c>
      <c r="D2271" s="42" t="s">
        <v>852</v>
      </c>
      <c r="E2271" s="27" t="s">
        <v>51</v>
      </c>
      <c r="F2271" s="152">
        <v>6</v>
      </c>
      <c r="G2271" s="153">
        <v>724</v>
      </c>
      <c r="H2271" s="153"/>
      <c r="I2271" s="669" t="s">
        <v>6083</v>
      </c>
    </row>
    <row r="2272" spans="1:9" ht="15.75" x14ac:dyDescent="0.25">
      <c r="A2272" s="36">
        <v>120</v>
      </c>
      <c r="B2272" s="40" t="s">
        <v>3798</v>
      </c>
      <c r="C2272" s="26" t="s">
        <v>847</v>
      </c>
      <c r="D2272" s="42" t="s">
        <v>852</v>
      </c>
      <c r="E2272" s="27" t="s">
        <v>51</v>
      </c>
      <c r="F2272" s="152">
        <v>5</v>
      </c>
      <c r="G2272" s="153">
        <v>702</v>
      </c>
      <c r="H2272" s="153"/>
      <c r="I2272" s="669" t="s">
        <v>6083</v>
      </c>
    </row>
    <row r="2273" spans="1:9" ht="15.75" x14ac:dyDescent="0.25">
      <c r="A2273" s="36">
        <v>121</v>
      </c>
      <c r="B2273" s="40" t="s">
        <v>3799</v>
      </c>
      <c r="C2273" s="26" t="s">
        <v>847</v>
      </c>
      <c r="D2273" s="42" t="s">
        <v>852</v>
      </c>
      <c r="E2273" s="27" t="s">
        <v>51</v>
      </c>
      <c r="F2273" s="152">
        <v>5.7</v>
      </c>
      <c r="G2273" s="153">
        <v>967</v>
      </c>
      <c r="H2273" s="153"/>
      <c r="I2273" s="669" t="s">
        <v>6083</v>
      </c>
    </row>
    <row r="2274" spans="1:9" ht="15.75" x14ac:dyDescent="0.25">
      <c r="A2274" s="36">
        <v>122</v>
      </c>
      <c r="B2274" s="40" t="s">
        <v>3800</v>
      </c>
      <c r="C2274" s="26" t="s">
        <v>847</v>
      </c>
      <c r="D2274" s="42" t="s">
        <v>852</v>
      </c>
      <c r="E2274" s="27" t="s">
        <v>7</v>
      </c>
      <c r="F2274" s="152">
        <v>21</v>
      </c>
      <c r="G2274" s="153">
        <v>3312</v>
      </c>
      <c r="H2274" s="153"/>
      <c r="I2274" s="669" t="s">
        <v>6083</v>
      </c>
    </row>
    <row r="2275" spans="1:9" ht="15.75" x14ac:dyDescent="0.25">
      <c r="A2275" s="36">
        <v>123</v>
      </c>
      <c r="B2275" s="40" t="s">
        <v>3801</v>
      </c>
      <c r="C2275" s="26" t="s">
        <v>847</v>
      </c>
      <c r="D2275" s="42" t="s">
        <v>852</v>
      </c>
      <c r="E2275" s="27" t="s">
        <v>51</v>
      </c>
      <c r="F2275" s="152">
        <v>5</v>
      </c>
      <c r="G2275" s="153">
        <v>825</v>
      </c>
      <c r="H2275" s="153"/>
      <c r="I2275" s="669" t="s">
        <v>6083</v>
      </c>
    </row>
    <row r="2276" spans="1:9" ht="15.75" x14ac:dyDescent="0.25">
      <c r="A2276" s="36">
        <v>124</v>
      </c>
      <c r="B2276" s="40" t="s">
        <v>3802</v>
      </c>
      <c r="C2276" s="26" t="s">
        <v>847</v>
      </c>
      <c r="D2276" s="42" t="s">
        <v>852</v>
      </c>
      <c r="E2276" s="27" t="s">
        <v>51</v>
      </c>
      <c r="F2276" s="152">
        <v>3</v>
      </c>
      <c r="G2276" s="153">
        <v>398</v>
      </c>
      <c r="H2276" s="153"/>
      <c r="I2276" s="669" t="s">
        <v>6083</v>
      </c>
    </row>
    <row r="2277" spans="1:9" ht="15.75" x14ac:dyDescent="0.25">
      <c r="A2277" s="36">
        <v>125</v>
      </c>
      <c r="B2277" s="40" t="s">
        <v>3803</v>
      </c>
      <c r="C2277" s="26" t="s">
        <v>847</v>
      </c>
      <c r="D2277" s="42" t="s">
        <v>852</v>
      </c>
      <c r="E2277" s="27" t="s">
        <v>51</v>
      </c>
      <c r="F2277" s="152">
        <v>12</v>
      </c>
      <c r="G2277" s="153">
        <v>2006</v>
      </c>
      <c r="H2277" s="153"/>
      <c r="I2277" s="669" t="s">
        <v>6083</v>
      </c>
    </row>
    <row r="2278" spans="1:9" ht="15.75" x14ac:dyDescent="0.25">
      <c r="A2278" s="36">
        <v>126</v>
      </c>
      <c r="B2278" s="40" t="s">
        <v>3804</v>
      </c>
      <c r="C2278" s="26" t="s">
        <v>6045</v>
      </c>
      <c r="D2278" s="42" t="s">
        <v>852</v>
      </c>
      <c r="E2278" s="27" t="s">
        <v>51</v>
      </c>
      <c r="F2278" s="152">
        <v>6</v>
      </c>
      <c r="G2278" s="153">
        <v>800</v>
      </c>
      <c r="H2278" s="153"/>
      <c r="I2278" s="668" t="s">
        <v>5845</v>
      </c>
    </row>
    <row r="2279" spans="1:9" ht="15.75" x14ac:dyDescent="0.25">
      <c r="A2279" s="36">
        <v>127</v>
      </c>
      <c r="B2279" s="40" t="s">
        <v>3805</v>
      </c>
      <c r="C2279" s="26" t="s">
        <v>6045</v>
      </c>
      <c r="D2279" s="42" t="s">
        <v>852</v>
      </c>
      <c r="E2279" s="27" t="s">
        <v>51</v>
      </c>
      <c r="F2279" s="152">
        <v>7</v>
      </c>
      <c r="G2279" s="153">
        <v>700</v>
      </c>
      <c r="H2279" s="153"/>
      <c r="I2279" s="668" t="s">
        <v>5845</v>
      </c>
    </row>
    <row r="2280" spans="1:9" ht="15.75" x14ac:dyDescent="0.25">
      <c r="A2280" s="36">
        <v>128</v>
      </c>
      <c r="B2280" s="40" t="s">
        <v>3806</v>
      </c>
      <c r="C2280" s="26" t="s">
        <v>6045</v>
      </c>
      <c r="D2280" s="42" t="s">
        <v>852</v>
      </c>
      <c r="E2280" s="27" t="s">
        <v>51</v>
      </c>
      <c r="F2280" s="152">
        <v>8</v>
      </c>
      <c r="G2280" s="153">
        <v>800</v>
      </c>
      <c r="H2280" s="153"/>
      <c r="I2280" s="668" t="s">
        <v>5845</v>
      </c>
    </row>
    <row r="2281" spans="1:9" ht="15.75" x14ac:dyDescent="0.25">
      <c r="A2281" s="36">
        <v>129</v>
      </c>
      <c r="B2281" s="40" t="s">
        <v>3807</v>
      </c>
      <c r="C2281" s="26" t="s">
        <v>6045</v>
      </c>
      <c r="D2281" s="42" t="s">
        <v>852</v>
      </c>
      <c r="E2281" s="27" t="s">
        <v>51</v>
      </c>
      <c r="F2281" s="152">
        <v>6</v>
      </c>
      <c r="G2281" s="153">
        <v>600</v>
      </c>
      <c r="H2281" s="153"/>
      <c r="I2281" s="668" t="s">
        <v>5845</v>
      </c>
    </row>
    <row r="2282" spans="1:9" ht="15.75" x14ac:dyDescent="0.25">
      <c r="A2282" s="36">
        <v>130</v>
      </c>
      <c r="B2282" s="40" t="s">
        <v>3808</v>
      </c>
      <c r="C2282" s="26" t="s">
        <v>6045</v>
      </c>
      <c r="D2282" s="42" t="s">
        <v>852</v>
      </c>
      <c r="E2282" s="27" t="s">
        <v>51</v>
      </c>
      <c r="F2282" s="152">
        <v>12</v>
      </c>
      <c r="G2282" s="153">
        <v>800</v>
      </c>
      <c r="H2282" s="153"/>
      <c r="I2282" s="668" t="s">
        <v>5845</v>
      </c>
    </row>
    <row r="2283" spans="1:9" ht="15.75" x14ac:dyDescent="0.25">
      <c r="A2283" s="36">
        <v>131</v>
      </c>
      <c r="B2283" s="40" t="s">
        <v>3809</v>
      </c>
      <c r="C2283" s="26" t="s">
        <v>6045</v>
      </c>
      <c r="D2283" s="42" t="s">
        <v>852</v>
      </c>
      <c r="E2283" s="27" t="s">
        <v>51</v>
      </c>
      <c r="F2283" s="152">
        <v>11</v>
      </c>
      <c r="G2283" s="153">
        <v>800</v>
      </c>
      <c r="H2283" s="153"/>
      <c r="I2283" s="668" t="s">
        <v>5845</v>
      </c>
    </row>
    <row r="2284" spans="1:9" ht="15.75" x14ac:dyDescent="0.25">
      <c r="A2284" s="36">
        <v>132</v>
      </c>
      <c r="B2284" s="40" t="s">
        <v>3810</v>
      </c>
      <c r="C2284" s="26" t="s">
        <v>6045</v>
      </c>
      <c r="D2284" s="42" t="s">
        <v>852</v>
      </c>
      <c r="E2284" s="27" t="s">
        <v>51</v>
      </c>
      <c r="F2284" s="152">
        <v>6</v>
      </c>
      <c r="G2284" s="153">
        <v>400</v>
      </c>
      <c r="H2284" s="153"/>
      <c r="I2284" s="668" t="s">
        <v>5845</v>
      </c>
    </row>
    <row r="2285" spans="1:9" ht="15.75" x14ac:dyDescent="0.25">
      <c r="A2285" s="36">
        <v>133</v>
      </c>
      <c r="B2285" s="40" t="s">
        <v>3811</v>
      </c>
      <c r="C2285" s="26" t="s">
        <v>6045</v>
      </c>
      <c r="D2285" s="42" t="s">
        <v>852</v>
      </c>
      <c r="E2285" s="27" t="s">
        <v>51</v>
      </c>
      <c r="F2285" s="152">
        <v>5</v>
      </c>
      <c r="G2285" s="153">
        <v>600</v>
      </c>
      <c r="H2285" s="153"/>
      <c r="I2285" s="668" t="s">
        <v>5845</v>
      </c>
    </row>
    <row r="2286" spans="1:9" ht="15.75" x14ac:dyDescent="0.25">
      <c r="A2286" s="36">
        <v>134</v>
      </c>
      <c r="B2286" s="40" t="s">
        <v>3812</v>
      </c>
      <c r="C2286" s="26" t="s">
        <v>6045</v>
      </c>
      <c r="D2286" s="42" t="s">
        <v>852</v>
      </c>
      <c r="E2286" s="27" t="s">
        <v>51</v>
      </c>
      <c r="F2286" s="152">
        <v>7</v>
      </c>
      <c r="G2286" s="153">
        <v>500</v>
      </c>
      <c r="H2286" s="153"/>
      <c r="I2286" s="668" t="s">
        <v>5845</v>
      </c>
    </row>
    <row r="2287" spans="1:9" ht="15.75" x14ac:dyDescent="0.25">
      <c r="A2287" s="36">
        <v>135</v>
      </c>
      <c r="B2287" s="40" t="s">
        <v>3813</v>
      </c>
      <c r="C2287" s="26" t="s">
        <v>6045</v>
      </c>
      <c r="D2287" s="42" t="s">
        <v>852</v>
      </c>
      <c r="E2287" s="27" t="s">
        <v>51</v>
      </c>
      <c r="F2287" s="152">
        <v>9.5</v>
      </c>
      <c r="G2287" s="153">
        <v>400</v>
      </c>
      <c r="H2287" s="153"/>
      <c r="I2287" s="668" t="s">
        <v>5845</v>
      </c>
    </row>
    <row r="2288" spans="1:9" ht="15.75" x14ac:dyDescent="0.25">
      <c r="A2288" s="33" t="s">
        <v>777</v>
      </c>
      <c r="B2288" s="35" t="s">
        <v>25</v>
      </c>
      <c r="C2288" s="35"/>
      <c r="D2288" s="33"/>
      <c r="E2288" s="33"/>
      <c r="F2288" s="49"/>
      <c r="G2288" s="206"/>
      <c r="H2288" s="206"/>
      <c r="I2288" s="662"/>
    </row>
    <row r="2289" spans="1:9" ht="15.75" x14ac:dyDescent="0.25">
      <c r="A2289" s="36">
        <v>136</v>
      </c>
      <c r="B2289" s="40" t="s">
        <v>3814</v>
      </c>
      <c r="C2289" s="26" t="s">
        <v>4953</v>
      </c>
      <c r="D2289" s="42" t="s">
        <v>59</v>
      </c>
      <c r="E2289" s="153">
        <v>2</v>
      </c>
      <c r="F2289" s="152">
        <v>5</v>
      </c>
      <c r="G2289" s="153"/>
      <c r="H2289" s="153"/>
      <c r="I2289" s="668" t="s">
        <v>5844</v>
      </c>
    </row>
    <row r="2290" spans="1:9" ht="15.75" x14ac:dyDescent="0.25">
      <c r="A2290" s="36">
        <v>137</v>
      </c>
      <c r="B2290" s="40" t="s">
        <v>3815</v>
      </c>
      <c r="C2290" s="26" t="s">
        <v>4953</v>
      </c>
      <c r="D2290" s="42" t="s">
        <v>59</v>
      </c>
      <c r="E2290" s="153">
        <v>2</v>
      </c>
      <c r="F2290" s="152">
        <v>5</v>
      </c>
      <c r="G2290" s="153">
        <v>500</v>
      </c>
      <c r="H2290" s="153">
        <v>500</v>
      </c>
      <c r="I2290" s="668"/>
    </row>
    <row r="2291" spans="1:9" ht="15.75" x14ac:dyDescent="0.25">
      <c r="A2291" s="36">
        <v>138</v>
      </c>
      <c r="B2291" s="40" t="s">
        <v>3815</v>
      </c>
      <c r="C2291" s="26" t="s">
        <v>844</v>
      </c>
      <c r="D2291" s="42" t="s">
        <v>59</v>
      </c>
      <c r="E2291" s="153">
        <v>2</v>
      </c>
      <c r="F2291" s="152">
        <v>16.2</v>
      </c>
      <c r="G2291" s="153">
        <v>500</v>
      </c>
      <c r="H2291" s="153">
        <v>500</v>
      </c>
      <c r="I2291" s="668" t="s">
        <v>5844</v>
      </c>
    </row>
    <row r="2292" spans="1:9" ht="15.75" x14ac:dyDescent="0.25">
      <c r="A2292" s="36">
        <v>139</v>
      </c>
      <c r="B2292" s="40" t="s">
        <v>3816</v>
      </c>
      <c r="C2292" s="26" t="s">
        <v>844</v>
      </c>
      <c r="D2292" s="42" t="s">
        <v>59</v>
      </c>
      <c r="E2292" s="153">
        <v>2</v>
      </c>
      <c r="F2292" s="152">
        <v>2</v>
      </c>
      <c r="G2292" s="153">
        <v>120</v>
      </c>
      <c r="H2292" s="153"/>
      <c r="I2292" s="668" t="s">
        <v>5844</v>
      </c>
    </row>
    <row r="2293" spans="1:9" ht="15.75" x14ac:dyDescent="0.25">
      <c r="A2293" s="36">
        <v>140</v>
      </c>
      <c r="B2293" s="40" t="s">
        <v>3817</v>
      </c>
      <c r="C2293" s="26" t="s">
        <v>844</v>
      </c>
      <c r="D2293" s="42" t="s">
        <v>59</v>
      </c>
      <c r="E2293" s="153">
        <v>2</v>
      </c>
      <c r="F2293" s="152">
        <v>15</v>
      </c>
      <c r="G2293" s="153">
        <v>500</v>
      </c>
      <c r="H2293" s="153"/>
      <c r="I2293" s="668" t="s">
        <v>5844</v>
      </c>
    </row>
    <row r="2294" spans="1:9" ht="15.75" x14ac:dyDescent="0.25">
      <c r="A2294" s="36">
        <v>141</v>
      </c>
      <c r="B2294" s="40" t="s">
        <v>3818</v>
      </c>
      <c r="C2294" s="26" t="s">
        <v>844</v>
      </c>
      <c r="D2294" s="42" t="s">
        <v>59</v>
      </c>
      <c r="E2294" s="153">
        <v>2</v>
      </c>
      <c r="F2294" s="152">
        <v>7</v>
      </c>
      <c r="G2294" s="153">
        <v>300</v>
      </c>
      <c r="H2294" s="153">
        <v>300</v>
      </c>
      <c r="I2294" s="668" t="s">
        <v>5844</v>
      </c>
    </row>
    <row r="2295" spans="1:9" ht="15.75" x14ac:dyDescent="0.25">
      <c r="A2295" s="36">
        <v>142</v>
      </c>
      <c r="B2295" s="40" t="s">
        <v>3819</v>
      </c>
      <c r="C2295" s="26" t="s">
        <v>844</v>
      </c>
      <c r="D2295" s="42" t="s">
        <v>59</v>
      </c>
      <c r="E2295" s="153">
        <v>2</v>
      </c>
      <c r="F2295" s="152">
        <v>3</v>
      </c>
      <c r="G2295" s="153">
        <v>150</v>
      </c>
      <c r="H2295" s="153"/>
      <c r="I2295" s="668" t="s">
        <v>5844</v>
      </c>
    </row>
    <row r="2296" spans="1:9" ht="15.75" x14ac:dyDescent="0.25">
      <c r="A2296" s="36">
        <v>143</v>
      </c>
      <c r="B2296" s="40" t="s">
        <v>3820</v>
      </c>
      <c r="C2296" s="26" t="s">
        <v>844</v>
      </c>
      <c r="D2296" s="42" t="s">
        <v>59</v>
      </c>
      <c r="E2296" s="153">
        <v>2</v>
      </c>
      <c r="F2296" s="152">
        <v>1</v>
      </c>
      <c r="G2296" s="153"/>
      <c r="H2296" s="153"/>
      <c r="I2296" s="668"/>
    </row>
    <row r="2297" spans="1:9" ht="15.75" x14ac:dyDescent="0.25">
      <c r="A2297" s="36">
        <v>144</v>
      </c>
      <c r="B2297" s="40" t="s">
        <v>3821</v>
      </c>
      <c r="C2297" s="26" t="s">
        <v>844</v>
      </c>
      <c r="D2297" s="42" t="s">
        <v>59</v>
      </c>
      <c r="E2297" s="153">
        <v>2</v>
      </c>
      <c r="F2297" s="152">
        <v>3</v>
      </c>
      <c r="G2297" s="153">
        <v>300</v>
      </c>
      <c r="H2297" s="153"/>
      <c r="I2297" s="668" t="s">
        <v>5844</v>
      </c>
    </row>
    <row r="2298" spans="1:9" ht="15.75" x14ac:dyDescent="0.25">
      <c r="A2298" s="36">
        <v>145</v>
      </c>
      <c r="B2298" s="40" t="s">
        <v>3822</v>
      </c>
      <c r="C2298" s="26" t="s">
        <v>844</v>
      </c>
      <c r="D2298" s="42" t="s">
        <v>59</v>
      </c>
      <c r="E2298" s="153">
        <v>2</v>
      </c>
      <c r="F2298" s="152">
        <v>11</v>
      </c>
      <c r="G2298" s="153">
        <v>400</v>
      </c>
      <c r="H2298" s="153">
        <v>400</v>
      </c>
      <c r="I2298" s="668" t="s">
        <v>5844</v>
      </c>
    </row>
    <row r="2299" spans="1:9" ht="15.75" x14ac:dyDescent="0.25">
      <c r="A2299" s="36">
        <v>146</v>
      </c>
      <c r="B2299" s="40" t="s">
        <v>3823</v>
      </c>
      <c r="C2299" s="26" t="s">
        <v>844</v>
      </c>
      <c r="D2299" s="42" t="s">
        <v>59</v>
      </c>
      <c r="E2299" s="153">
        <v>2</v>
      </c>
      <c r="F2299" s="152">
        <v>12</v>
      </c>
      <c r="G2299" s="153">
        <v>200</v>
      </c>
      <c r="H2299" s="153"/>
      <c r="I2299" s="668" t="s">
        <v>5844</v>
      </c>
    </row>
    <row r="2300" spans="1:9" ht="15.75" x14ac:dyDescent="0.25">
      <c r="A2300" s="36">
        <v>147</v>
      </c>
      <c r="B2300" s="40" t="s">
        <v>3824</v>
      </c>
      <c r="C2300" s="26" t="s">
        <v>4954</v>
      </c>
      <c r="D2300" s="42" t="s">
        <v>59</v>
      </c>
      <c r="E2300" s="153">
        <v>2</v>
      </c>
      <c r="F2300" s="152">
        <v>8</v>
      </c>
      <c r="G2300" s="153"/>
      <c r="H2300" s="153"/>
      <c r="I2300" s="668"/>
    </row>
    <row r="2301" spans="1:9" ht="15.75" x14ac:dyDescent="0.25">
      <c r="A2301" s="36">
        <v>148</v>
      </c>
      <c r="B2301" s="40" t="s">
        <v>3825</v>
      </c>
      <c r="C2301" s="26" t="s">
        <v>4954</v>
      </c>
      <c r="D2301" s="42" t="s">
        <v>59</v>
      </c>
      <c r="E2301" s="153">
        <v>2</v>
      </c>
      <c r="F2301" s="152">
        <v>8</v>
      </c>
      <c r="G2301" s="153">
        <v>200</v>
      </c>
      <c r="H2301" s="153">
        <v>200</v>
      </c>
      <c r="I2301" s="668" t="s">
        <v>5844</v>
      </c>
    </row>
    <row r="2302" spans="1:9" ht="15.75" x14ac:dyDescent="0.25">
      <c r="A2302" s="36">
        <v>149</v>
      </c>
      <c r="B2302" s="40" t="s">
        <v>3815</v>
      </c>
      <c r="C2302" s="26" t="s">
        <v>4954</v>
      </c>
      <c r="D2302" s="42" t="s">
        <v>59</v>
      </c>
      <c r="E2302" s="153">
        <v>2</v>
      </c>
      <c r="F2302" s="152">
        <v>2</v>
      </c>
      <c r="G2302" s="153">
        <v>500</v>
      </c>
      <c r="H2302" s="153">
        <v>500</v>
      </c>
      <c r="I2302" s="668" t="s">
        <v>5844</v>
      </c>
    </row>
    <row r="2303" spans="1:9" ht="15.75" x14ac:dyDescent="0.25">
      <c r="A2303" s="36">
        <v>150</v>
      </c>
      <c r="B2303" s="40" t="s">
        <v>3803</v>
      </c>
      <c r="C2303" s="26" t="s">
        <v>4954</v>
      </c>
      <c r="D2303" s="42" t="s">
        <v>59</v>
      </c>
      <c r="E2303" s="153">
        <v>2</v>
      </c>
      <c r="F2303" s="152">
        <v>2.9</v>
      </c>
      <c r="G2303" s="153">
        <v>350</v>
      </c>
      <c r="H2303" s="153">
        <v>350</v>
      </c>
      <c r="I2303" s="668" t="s">
        <v>5844</v>
      </c>
    </row>
    <row r="2304" spans="1:9" ht="15.75" x14ac:dyDescent="0.25">
      <c r="A2304" s="36">
        <v>151</v>
      </c>
      <c r="B2304" s="40" t="s">
        <v>3826</v>
      </c>
      <c r="C2304" s="26" t="s">
        <v>4955</v>
      </c>
      <c r="D2304" s="42" t="s">
        <v>59</v>
      </c>
      <c r="E2304" s="153">
        <v>2</v>
      </c>
      <c r="F2304" s="152">
        <v>44.7</v>
      </c>
      <c r="G2304" s="153">
        <v>1000</v>
      </c>
      <c r="H2304" s="153">
        <v>1000</v>
      </c>
      <c r="I2304" s="668" t="s">
        <v>5844</v>
      </c>
    </row>
    <row r="2305" spans="1:9" ht="15.75" x14ac:dyDescent="0.25">
      <c r="A2305" s="36">
        <v>152</v>
      </c>
      <c r="B2305" s="40" t="s">
        <v>3827</v>
      </c>
      <c r="C2305" s="26" t="s">
        <v>4955</v>
      </c>
      <c r="D2305" s="42" t="s">
        <v>59</v>
      </c>
      <c r="E2305" s="153">
        <v>2</v>
      </c>
      <c r="F2305" s="152">
        <v>49</v>
      </c>
      <c r="G2305" s="153">
        <v>1500</v>
      </c>
      <c r="H2305" s="153">
        <v>1500</v>
      </c>
      <c r="I2305" s="668" t="s">
        <v>5844</v>
      </c>
    </row>
    <row r="2306" spans="1:9" ht="15.75" x14ac:dyDescent="0.25">
      <c r="A2306" s="36">
        <v>153</v>
      </c>
      <c r="B2306" s="40" t="s">
        <v>3801</v>
      </c>
      <c r="C2306" s="26" t="s">
        <v>4955</v>
      </c>
      <c r="D2306" s="42" t="s">
        <v>59</v>
      </c>
      <c r="E2306" s="153">
        <v>2</v>
      </c>
      <c r="F2306" s="152">
        <v>5</v>
      </c>
      <c r="G2306" s="153"/>
      <c r="H2306" s="153"/>
      <c r="I2306" s="668" t="s">
        <v>5844</v>
      </c>
    </row>
    <row r="2307" spans="1:9" ht="15.75" x14ac:dyDescent="0.25">
      <c r="A2307" s="36">
        <v>154</v>
      </c>
      <c r="B2307" s="40" t="s">
        <v>3815</v>
      </c>
      <c r="C2307" s="26" t="s">
        <v>4955</v>
      </c>
      <c r="D2307" s="42" t="s">
        <v>59</v>
      </c>
      <c r="E2307" s="153">
        <v>2</v>
      </c>
      <c r="F2307" s="152">
        <v>6</v>
      </c>
      <c r="G2307" s="153">
        <v>500</v>
      </c>
      <c r="H2307" s="153">
        <v>500</v>
      </c>
      <c r="I2307" s="668" t="s">
        <v>5844</v>
      </c>
    </row>
    <row r="2308" spans="1:9" ht="15.75" x14ac:dyDescent="0.25">
      <c r="A2308" s="36">
        <v>155</v>
      </c>
      <c r="B2308" s="40" t="s">
        <v>1033</v>
      </c>
      <c r="C2308" s="26" t="s">
        <v>4955</v>
      </c>
      <c r="D2308" s="42" t="s">
        <v>59</v>
      </c>
      <c r="E2308" s="153">
        <v>2</v>
      </c>
      <c r="F2308" s="152">
        <v>2</v>
      </c>
      <c r="G2308" s="153"/>
      <c r="H2308" s="153"/>
      <c r="I2308" s="668"/>
    </row>
    <row r="2309" spans="1:9" ht="15.75" x14ac:dyDescent="0.25">
      <c r="A2309" s="33" t="s">
        <v>778</v>
      </c>
      <c r="B2309" s="35" t="s">
        <v>20</v>
      </c>
      <c r="C2309" s="35"/>
      <c r="D2309" s="33"/>
      <c r="E2309" s="33"/>
      <c r="F2309" s="49"/>
      <c r="G2309" s="206"/>
      <c r="H2309" s="206"/>
      <c r="I2309" s="662"/>
    </row>
    <row r="2310" spans="1:9" ht="15.75" x14ac:dyDescent="0.25">
      <c r="A2310" s="36">
        <v>156</v>
      </c>
      <c r="B2310" s="40" t="s">
        <v>3828</v>
      </c>
      <c r="C2310" s="40" t="s">
        <v>4951</v>
      </c>
      <c r="D2310" s="215" t="s">
        <v>59</v>
      </c>
      <c r="E2310" s="36" t="s">
        <v>51</v>
      </c>
      <c r="F2310" s="52">
        <v>2.1</v>
      </c>
      <c r="G2310" s="216"/>
      <c r="H2310" s="216"/>
      <c r="I2310" s="217"/>
    </row>
    <row r="2311" spans="1:9" ht="15.75" x14ac:dyDescent="0.25">
      <c r="A2311" s="36">
        <v>157</v>
      </c>
      <c r="B2311" s="40" t="s">
        <v>3830</v>
      </c>
      <c r="C2311" s="40" t="s">
        <v>825</v>
      </c>
      <c r="D2311" s="215" t="s">
        <v>59</v>
      </c>
      <c r="E2311" s="36" t="s">
        <v>51</v>
      </c>
      <c r="F2311" s="152">
        <v>66</v>
      </c>
      <c r="G2311" s="153">
        <v>300</v>
      </c>
      <c r="H2311" s="153"/>
      <c r="I2311" s="669" t="s">
        <v>37</v>
      </c>
    </row>
    <row r="2312" spans="1:9" ht="15.75" x14ac:dyDescent="0.25">
      <c r="A2312" s="36">
        <v>158</v>
      </c>
      <c r="B2312" s="40" t="s">
        <v>3831</v>
      </c>
      <c r="C2312" s="40" t="s">
        <v>650</v>
      </c>
      <c r="D2312" s="215" t="s">
        <v>59</v>
      </c>
      <c r="E2312" s="36" t="s">
        <v>7</v>
      </c>
      <c r="F2312" s="152">
        <v>31.8</v>
      </c>
      <c r="G2312" s="153">
        <v>400</v>
      </c>
      <c r="H2312" s="153"/>
      <c r="I2312" s="670" t="s">
        <v>58</v>
      </c>
    </row>
    <row r="2313" spans="1:9" ht="15.75" x14ac:dyDescent="0.25">
      <c r="A2313" s="36">
        <v>159</v>
      </c>
      <c r="B2313" s="40" t="s">
        <v>3832</v>
      </c>
      <c r="C2313" s="40" t="s">
        <v>4952</v>
      </c>
      <c r="D2313" s="215" t="s">
        <v>59</v>
      </c>
      <c r="E2313" s="36" t="s">
        <v>7</v>
      </c>
      <c r="F2313" s="152">
        <v>37</v>
      </c>
      <c r="G2313" s="153">
        <v>1300</v>
      </c>
      <c r="H2313" s="153"/>
      <c r="I2313" s="670" t="s">
        <v>58</v>
      </c>
    </row>
    <row r="2314" spans="1:9" ht="15.75" x14ac:dyDescent="0.25">
      <c r="A2314" s="36">
        <v>160</v>
      </c>
      <c r="B2314" s="40" t="s">
        <v>3833</v>
      </c>
      <c r="C2314" s="26" t="s">
        <v>823</v>
      </c>
      <c r="D2314" s="42" t="s">
        <v>59</v>
      </c>
      <c r="E2314" s="27" t="s">
        <v>7</v>
      </c>
      <c r="F2314" s="155">
        <v>38</v>
      </c>
      <c r="G2314" s="157">
        <v>1000</v>
      </c>
      <c r="H2314" s="157"/>
      <c r="I2314" s="670" t="s">
        <v>58</v>
      </c>
    </row>
    <row r="2315" spans="1:9" ht="15.75" x14ac:dyDescent="0.25">
      <c r="A2315" s="36">
        <v>161</v>
      </c>
      <c r="B2315" s="40" t="s">
        <v>3834</v>
      </c>
      <c r="C2315" s="26" t="s">
        <v>823</v>
      </c>
      <c r="D2315" s="42" t="s">
        <v>59</v>
      </c>
      <c r="E2315" s="27" t="s">
        <v>51</v>
      </c>
      <c r="F2315" s="155">
        <v>3</v>
      </c>
      <c r="G2315" s="157">
        <v>1500</v>
      </c>
      <c r="H2315" s="157"/>
      <c r="I2315" s="670" t="s">
        <v>58</v>
      </c>
    </row>
    <row r="2316" spans="1:9" ht="15.75" x14ac:dyDescent="0.25">
      <c r="A2316" s="33"/>
      <c r="B2316" s="35" t="s">
        <v>282</v>
      </c>
      <c r="C2316" s="29"/>
      <c r="D2316" s="43"/>
      <c r="E2316" s="28"/>
      <c r="F2316" s="51"/>
      <c r="G2316" s="206"/>
      <c r="H2316" s="206"/>
      <c r="I2316" s="662"/>
    </row>
    <row r="2317" spans="1:9" ht="15.75" x14ac:dyDescent="0.25">
      <c r="A2317" s="36">
        <v>162</v>
      </c>
      <c r="B2317" s="40" t="s">
        <v>3835</v>
      </c>
      <c r="C2317" s="26" t="s">
        <v>827</v>
      </c>
      <c r="D2317" s="42" t="s">
        <v>852</v>
      </c>
      <c r="E2317" s="27" t="s">
        <v>51</v>
      </c>
      <c r="F2317" s="155">
        <v>9.6999999999999993</v>
      </c>
      <c r="G2317" s="157">
        <v>2000</v>
      </c>
      <c r="H2317" s="157"/>
      <c r="I2317" s="670" t="s">
        <v>58</v>
      </c>
    </row>
    <row r="2318" spans="1:9" ht="31.5" x14ac:dyDescent="0.25">
      <c r="A2318" s="36">
        <v>163</v>
      </c>
      <c r="B2318" s="40" t="s">
        <v>3836</v>
      </c>
      <c r="C2318" s="26" t="s">
        <v>827</v>
      </c>
      <c r="D2318" s="42" t="s">
        <v>852</v>
      </c>
      <c r="E2318" s="27" t="s">
        <v>51</v>
      </c>
      <c r="F2318" s="155">
        <v>5</v>
      </c>
      <c r="G2318" s="157">
        <v>500</v>
      </c>
      <c r="H2318" s="157"/>
      <c r="I2318" s="670" t="s">
        <v>58</v>
      </c>
    </row>
    <row r="2319" spans="1:9" ht="15.75" x14ac:dyDescent="0.25">
      <c r="A2319" s="36">
        <v>164</v>
      </c>
      <c r="B2319" s="40" t="s">
        <v>3837</v>
      </c>
      <c r="C2319" s="26" t="s">
        <v>827</v>
      </c>
      <c r="D2319" s="42" t="s">
        <v>852</v>
      </c>
      <c r="E2319" s="27" t="s">
        <v>51</v>
      </c>
      <c r="F2319" s="155">
        <v>10</v>
      </c>
      <c r="G2319" s="157">
        <v>1000</v>
      </c>
      <c r="H2319" s="157"/>
      <c r="I2319" s="670" t="s">
        <v>58</v>
      </c>
    </row>
    <row r="2320" spans="1:9" ht="21" customHeight="1" x14ac:dyDescent="0.25">
      <c r="A2320" s="36">
        <v>165</v>
      </c>
      <c r="B2320" s="40" t="s">
        <v>3838</v>
      </c>
      <c r="C2320" s="26" t="s">
        <v>827</v>
      </c>
      <c r="D2320" s="42" t="s">
        <v>852</v>
      </c>
      <c r="E2320" s="27" t="s">
        <v>51</v>
      </c>
      <c r="F2320" s="155">
        <v>18.2</v>
      </c>
      <c r="G2320" s="157">
        <v>1000</v>
      </c>
      <c r="H2320" s="157">
        <v>400</v>
      </c>
      <c r="I2320" s="670" t="s">
        <v>58</v>
      </c>
    </row>
    <row r="2321" spans="1:9" ht="22.5" customHeight="1" x14ac:dyDescent="0.25">
      <c r="A2321" s="36">
        <v>166</v>
      </c>
      <c r="B2321" s="40" t="s">
        <v>3839</v>
      </c>
      <c r="C2321" s="26" t="s">
        <v>824</v>
      </c>
      <c r="D2321" s="42" t="s">
        <v>852</v>
      </c>
      <c r="E2321" s="27" t="s">
        <v>51</v>
      </c>
      <c r="F2321" s="155">
        <v>3.4</v>
      </c>
      <c r="G2321" s="157">
        <v>1000</v>
      </c>
      <c r="H2321" s="157"/>
      <c r="I2321" s="670" t="s">
        <v>58</v>
      </c>
    </row>
    <row r="2322" spans="1:9" ht="31.5" x14ac:dyDescent="0.25">
      <c r="A2322" s="36">
        <v>167</v>
      </c>
      <c r="B2322" s="40" t="s">
        <v>3840</v>
      </c>
      <c r="C2322" s="26" t="s">
        <v>824</v>
      </c>
      <c r="D2322" s="42" t="s">
        <v>852</v>
      </c>
      <c r="E2322" s="27" t="s">
        <v>51</v>
      </c>
      <c r="F2322" s="155">
        <v>10.5</v>
      </c>
      <c r="G2322" s="157">
        <v>1200</v>
      </c>
      <c r="H2322" s="157">
        <v>800</v>
      </c>
      <c r="I2322" s="670" t="s">
        <v>58</v>
      </c>
    </row>
    <row r="2323" spans="1:9" ht="31.5" x14ac:dyDescent="0.25">
      <c r="A2323" s="36">
        <v>168</v>
      </c>
      <c r="B2323" s="40" t="s">
        <v>3841</v>
      </c>
      <c r="C2323" s="26" t="s">
        <v>824</v>
      </c>
      <c r="D2323" s="42" t="s">
        <v>852</v>
      </c>
      <c r="E2323" s="27" t="s">
        <v>51</v>
      </c>
      <c r="F2323" s="155">
        <v>14.7</v>
      </c>
      <c r="G2323" s="157">
        <v>1500</v>
      </c>
      <c r="H2323" s="157"/>
      <c r="I2323" s="670" t="s">
        <v>58</v>
      </c>
    </row>
    <row r="2324" spans="1:9" ht="15.75" x14ac:dyDescent="0.25">
      <c r="A2324" s="36">
        <v>169</v>
      </c>
      <c r="B2324" s="40" t="s">
        <v>3842</v>
      </c>
      <c r="C2324" s="26" t="s">
        <v>828</v>
      </c>
      <c r="D2324" s="42" t="s">
        <v>852</v>
      </c>
      <c r="E2324" s="27" t="s">
        <v>51</v>
      </c>
      <c r="F2324" s="155">
        <v>6</v>
      </c>
      <c r="G2324" s="157">
        <v>500</v>
      </c>
      <c r="H2324" s="157"/>
      <c r="I2324" s="670" t="s">
        <v>58</v>
      </c>
    </row>
    <row r="2325" spans="1:9" ht="15.75" x14ac:dyDescent="0.25">
      <c r="A2325" s="36">
        <v>170</v>
      </c>
      <c r="B2325" s="40" t="s">
        <v>3843</v>
      </c>
      <c r="C2325" s="26" t="s">
        <v>828</v>
      </c>
      <c r="D2325" s="42" t="s">
        <v>852</v>
      </c>
      <c r="E2325" s="27" t="s">
        <v>51</v>
      </c>
      <c r="F2325" s="155">
        <v>6</v>
      </c>
      <c r="G2325" s="157">
        <v>450</v>
      </c>
      <c r="H2325" s="157"/>
      <c r="I2325" s="670" t="s">
        <v>58</v>
      </c>
    </row>
    <row r="2326" spans="1:9" ht="15.75" x14ac:dyDescent="0.25">
      <c r="A2326" s="36">
        <v>171</v>
      </c>
      <c r="B2326" s="40" t="s">
        <v>3844</v>
      </c>
      <c r="C2326" s="26" t="s">
        <v>828</v>
      </c>
      <c r="D2326" s="42" t="s">
        <v>852</v>
      </c>
      <c r="E2326" s="27" t="s">
        <v>51</v>
      </c>
      <c r="F2326" s="155">
        <v>40</v>
      </c>
      <c r="G2326" s="157">
        <v>1500</v>
      </c>
      <c r="H2326" s="157"/>
      <c r="I2326" s="670" t="s">
        <v>58</v>
      </c>
    </row>
    <row r="2327" spans="1:9" ht="15.75" x14ac:dyDescent="0.25">
      <c r="A2327" s="36">
        <v>172</v>
      </c>
      <c r="B2327" s="40" t="s">
        <v>3845</v>
      </c>
      <c r="C2327" s="26" t="s">
        <v>4951</v>
      </c>
      <c r="D2327" s="42" t="s">
        <v>852</v>
      </c>
      <c r="E2327" s="27" t="s">
        <v>51</v>
      </c>
      <c r="F2327" s="155">
        <v>25.36</v>
      </c>
      <c r="G2327" s="157">
        <v>670</v>
      </c>
      <c r="H2327" s="157"/>
      <c r="I2327" s="670" t="s">
        <v>58</v>
      </c>
    </row>
    <row r="2328" spans="1:9" ht="15.75" x14ac:dyDescent="0.25">
      <c r="A2328" s="36">
        <v>173</v>
      </c>
      <c r="B2328" s="40" t="s">
        <v>3846</v>
      </c>
      <c r="C2328" s="26" t="s">
        <v>4951</v>
      </c>
      <c r="D2328" s="42" t="s">
        <v>852</v>
      </c>
      <c r="E2328" s="27" t="s">
        <v>51</v>
      </c>
      <c r="F2328" s="155">
        <v>8.3000000000000007</v>
      </c>
      <c r="G2328" s="157">
        <v>730</v>
      </c>
      <c r="H2328" s="157"/>
      <c r="I2328" s="670" t="s">
        <v>58</v>
      </c>
    </row>
    <row r="2329" spans="1:9" ht="16.5" customHeight="1" x14ac:dyDescent="0.25">
      <c r="A2329" s="36">
        <v>174</v>
      </c>
      <c r="B2329" s="40" t="s">
        <v>3847</v>
      </c>
      <c r="C2329" s="26" t="s">
        <v>4951</v>
      </c>
      <c r="D2329" s="42" t="s">
        <v>852</v>
      </c>
      <c r="E2329" s="27" t="s">
        <v>51</v>
      </c>
      <c r="F2329" s="155">
        <v>6.2</v>
      </c>
      <c r="G2329" s="157">
        <v>540</v>
      </c>
      <c r="H2329" s="157">
        <v>540</v>
      </c>
      <c r="I2329" s="670" t="s">
        <v>58</v>
      </c>
    </row>
    <row r="2330" spans="1:9" ht="31.5" x14ac:dyDescent="0.25">
      <c r="A2330" s="36">
        <v>175</v>
      </c>
      <c r="B2330" s="40" t="s">
        <v>3848</v>
      </c>
      <c r="C2330" s="26" t="s">
        <v>4951</v>
      </c>
      <c r="D2330" s="42" t="s">
        <v>852</v>
      </c>
      <c r="E2330" s="27" t="s">
        <v>51</v>
      </c>
      <c r="F2330" s="155">
        <v>8.3000000000000007</v>
      </c>
      <c r="G2330" s="157">
        <v>700</v>
      </c>
      <c r="H2330" s="157"/>
      <c r="I2330" s="670" t="s">
        <v>58</v>
      </c>
    </row>
    <row r="2331" spans="1:9" ht="19.5" customHeight="1" x14ac:dyDescent="0.25">
      <c r="A2331" s="36">
        <v>176</v>
      </c>
      <c r="B2331" s="40" t="s">
        <v>3849</v>
      </c>
      <c r="C2331" s="26" t="s">
        <v>4951</v>
      </c>
      <c r="D2331" s="42" t="s">
        <v>852</v>
      </c>
      <c r="E2331" s="27" t="s">
        <v>51</v>
      </c>
      <c r="F2331" s="155">
        <v>2.84</v>
      </c>
      <c r="G2331" s="157">
        <v>300</v>
      </c>
      <c r="H2331" s="157"/>
      <c r="I2331" s="670" t="s">
        <v>58</v>
      </c>
    </row>
    <row r="2332" spans="1:9" ht="31.5" x14ac:dyDescent="0.25">
      <c r="A2332" s="36">
        <v>177</v>
      </c>
      <c r="B2332" s="40" t="s">
        <v>3841</v>
      </c>
      <c r="C2332" s="26" t="s">
        <v>826</v>
      </c>
      <c r="D2332" s="42" t="s">
        <v>852</v>
      </c>
      <c r="E2332" s="27" t="s">
        <v>51</v>
      </c>
      <c r="F2332" s="155">
        <v>19.2</v>
      </c>
      <c r="G2332" s="157">
        <v>2000</v>
      </c>
      <c r="H2332" s="157">
        <v>328</v>
      </c>
      <c r="I2332" s="670" t="s">
        <v>58</v>
      </c>
    </row>
    <row r="2333" spans="1:9" ht="31.5" x14ac:dyDescent="0.25">
      <c r="A2333" s="36">
        <v>178</v>
      </c>
      <c r="B2333" s="40" t="s">
        <v>3850</v>
      </c>
      <c r="C2333" s="26" t="s">
        <v>826</v>
      </c>
      <c r="D2333" s="42" t="s">
        <v>852</v>
      </c>
      <c r="E2333" s="27" t="s">
        <v>51</v>
      </c>
      <c r="F2333" s="155">
        <v>13.7</v>
      </c>
      <c r="G2333" s="157">
        <v>1700</v>
      </c>
      <c r="H2333" s="157"/>
      <c r="I2333" s="670" t="s">
        <v>58</v>
      </c>
    </row>
    <row r="2334" spans="1:9" ht="15.75" x14ac:dyDescent="0.25">
      <c r="A2334" s="36">
        <v>179</v>
      </c>
      <c r="B2334" s="40" t="s">
        <v>3851</v>
      </c>
      <c r="C2334" s="26" t="s">
        <v>825</v>
      </c>
      <c r="D2334" s="42" t="s">
        <v>852</v>
      </c>
      <c r="E2334" s="27" t="s">
        <v>51</v>
      </c>
      <c r="F2334" s="155">
        <v>22</v>
      </c>
      <c r="G2334" s="157">
        <v>700</v>
      </c>
      <c r="H2334" s="157"/>
      <c r="I2334" s="670" t="s">
        <v>58</v>
      </c>
    </row>
    <row r="2335" spans="1:9" ht="15.75" x14ac:dyDescent="0.25">
      <c r="A2335" s="36">
        <v>180</v>
      </c>
      <c r="B2335" s="40" t="s">
        <v>3852</v>
      </c>
      <c r="C2335" s="26" t="s">
        <v>650</v>
      </c>
      <c r="D2335" s="42" t="s">
        <v>852</v>
      </c>
      <c r="E2335" s="27" t="s">
        <v>51</v>
      </c>
      <c r="F2335" s="155">
        <v>3.3</v>
      </c>
      <c r="G2335" s="157">
        <v>300</v>
      </c>
      <c r="H2335" s="157"/>
      <c r="I2335" s="670" t="s">
        <v>58</v>
      </c>
    </row>
    <row r="2336" spans="1:9" ht="15.75" x14ac:dyDescent="0.25">
      <c r="A2336" s="36">
        <v>181</v>
      </c>
      <c r="B2336" s="40" t="s">
        <v>3853</v>
      </c>
      <c r="C2336" s="26" t="s">
        <v>650</v>
      </c>
      <c r="D2336" s="42" t="s">
        <v>852</v>
      </c>
      <c r="E2336" s="27" t="s">
        <v>51</v>
      </c>
      <c r="F2336" s="155">
        <v>3</v>
      </c>
      <c r="G2336" s="157">
        <v>300</v>
      </c>
      <c r="H2336" s="157"/>
      <c r="I2336" s="670" t="s">
        <v>58</v>
      </c>
    </row>
    <row r="2337" spans="1:9" ht="15.75" x14ac:dyDescent="0.25">
      <c r="A2337" s="36">
        <v>182</v>
      </c>
      <c r="B2337" s="40" t="s">
        <v>3854</v>
      </c>
      <c r="C2337" s="26" t="s">
        <v>650</v>
      </c>
      <c r="D2337" s="42" t="s">
        <v>852</v>
      </c>
      <c r="E2337" s="27" t="s">
        <v>51</v>
      </c>
      <c r="F2337" s="155">
        <v>4.2</v>
      </c>
      <c r="G2337" s="157">
        <v>300</v>
      </c>
      <c r="H2337" s="157">
        <v>300</v>
      </c>
      <c r="I2337" s="670" t="s">
        <v>6084</v>
      </c>
    </row>
    <row r="2338" spans="1:9" ht="15.75" x14ac:dyDescent="0.25">
      <c r="A2338" s="36">
        <v>183</v>
      </c>
      <c r="B2338" s="40" t="s">
        <v>3855</v>
      </c>
      <c r="C2338" s="26" t="s">
        <v>650</v>
      </c>
      <c r="D2338" s="42" t="s">
        <v>852</v>
      </c>
      <c r="E2338" s="27" t="s">
        <v>51</v>
      </c>
      <c r="F2338" s="155">
        <v>5</v>
      </c>
      <c r="G2338" s="157">
        <v>370</v>
      </c>
      <c r="H2338" s="157"/>
      <c r="I2338" s="670" t="s">
        <v>6085</v>
      </c>
    </row>
    <row r="2339" spans="1:9" ht="15.75" x14ac:dyDescent="0.25">
      <c r="A2339" s="36">
        <v>184</v>
      </c>
      <c r="B2339" s="40" t="s">
        <v>5856</v>
      </c>
      <c r="C2339" s="26" t="s">
        <v>4952</v>
      </c>
      <c r="D2339" s="42" t="s">
        <v>852</v>
      </c>
      <c r="E2339" s="27" t="s">
        <v>51</v>
      </c>
      <c r="F2339" s="155">
        <v>2.7</v>
      </c>
      <c r="G2339" s="157">
        <v>275</v>
      </c>
      <c r="H2339" s="157"/>
      <c r="I2339" s="670" t="s">
        <v>6086</v>
      </c>
    </row>
    <row r="2340" spans="1:9" ht="15.75" x14ac:dyDescent="0.25">
      <c r="A2340" s="36">
        <v>185</v>
      </c>
      <c r="B2340" s="40" t="s">
        <v>3856</v>
      </c>
      <c r="C2340" s="26" t="s">
        <v>4952</v>
      </c>
      <c r="D2340" s="42" t="s">
        <v>852</v>
      </c>
      <c r="E2340" s="27" t="s">
        <v>51</v>
      </c>
      <c r="F2340" s="155">
        <v>6</v>
      </c>
      <c r="G2340" s="157">
        <v>250</v>
      </c>
      <c r="H2340" s="157"/>
      <c r="I2340" s="670" t="s">
        <v>6087</v>
      </c>
    </row>
    <row r="2341" spans="1:9" ht="15.75" x14ac:dyDescent="0.25">
      <c r="A2341" s="36">
        <v>186</v>
      </c>
      <c r="B2341" s="40" t="s">
        <v>3858</v>
      </c>
      <c r="C2341" s="26" t="s">
        <v>823</v>
      </c>
      <c r="D2341" s="42" t="s">
        <v>852</v>
      </c>
      <c r="E2341" s="27" t="s">
        <v>51</v>
      </c>
      <c r="F2341" s="155">
        <v>2</v>
      </c>
      <c r="G2341" s="157">
        <v>100</v>
      </c>
      <c r="H2341" s="157"/>
      <c r="I2341" s="670" t="s">
        <v>6088</v>
      </c>
    </row>
    <row r="2342" spans="1:9" ht="15.75" x14ac:dyDescent="0.25">
      <c r="A2342" s="36">
        <v>187</v>
      </c>
      <c r="B2342" s="40" t="s">
        <v>3857</v>
      </c>
      <c r="C2342" s="26" t="s">
        <v>823</v>
      </c>
      <c r="D2342" s="42" t="s">
        <v>852</v>
      </c>
      <c r="E2342" s="27" t="s">
        <v>51</v>
      </c>
      <c r="F2342" s="155">
        <v>5</v>
      </c>
      <c r="G2342" s="157">
        <v>50</v>
      </c>
      <c r="H2342" s="157"/>
      <c r="I2342" s="670" t="s">
        <v>6088</v>
      </c>
    </row>
    <row r="2343" spans="1:9" ht="15.75" x14ac:dyDescent="0.25">
      <c r="A2343" s="36">
        <v>188</v>
      </c>
      <c r="B2343" s="40" t="s">
        <v>3859</v>
      </c>
      <c r="C2343" s="26" t="s">
        <v>823</v>
      </c>
      <c r="D2343" s="42" t="s">
        <v>852</v>
      </c>
      <c r="E2343" s="27" t="s">
        <v>51</v>
      </c>
      <c r="F2343" s="155">
        <v>23</v>
      </c>
      <c r="G2343" s="157">
        <v>1000</v>
      </c>
      <c r="H2343" s="157"/>
      <c r="I2343" s="670" t="s">
        <v>6088</v>
      </c>
    </row>
    <row r="2344" spans="1:9" ht="31.5" x14ac:dyDescent="0.25">
      <c r="A2344" s="36">
        <v>189</v>
      </c>
      <c r="B2344" s="40" t="s">
        <v>3860</v>
      </c>
      <c r="C2344" s="26" t="s">
        <v>823</v>
      </c>
      <c r="D2344" s="42" t="s">
        <v>852</v>
      </c>
      <c r="E2344" s="27" t="s">
        <v>51</v>
      </c>
      <c r="F2344" s="155">
        <v>45</v>
      </c>
      <c r="G2344" s="157">
        <v>2000</v>
      </c>
      <c r="H2344" s="157"/>
      <c r="I2344" s="670" t="s">
        <v>6088</v>
      </c>
    </row>
    <row r="2345" spans="1:9" ht="15.75" x14ac:dyDescent="0.25">
      <c r="A2345" s="36">
        <v>190</v>
      </c>
      <c r="B2345" s="40" t="s">
        <v>3861</v>
      </c>
      <c r="C2345" s="26" t="s">
        <v>823</v>
      </c>
      <c r="D2345" s="42" t="s">
        <v>852</v>
      </c>
      <c r="E2345" s="27" t="s">
        <v>51</v>
      </c>
      <c r="F2345" s="155">
        <v>17.100000000000001</v>
      </c>
      <c r="G2345" s="157">
        <v>600</v>
      </c>
      <c r="H2345" s="157"/>
      <c r="I2345" s="670" t="s">
        <v>6088</v>
      </c>
    </row>
    <row r="2346" spans="1:9" ht="15.75" x14ac:dyDescent="0.25">
      <c r="A2346" s="36">
        <v>191</v>
      </c>
      <c r="B2346" s="40" t="s">
        <v>3862</v>
      </c>
      <c r="C2346" s="26" t="s">
        <v>823</v>
      </c>
      <c r="D2346" s="42" t="s">
        <v>852</v>
      </c>
      <c r="E2346" s="27" t="s">
        <v>51</v>
      </c>
      <c r="F2346" s="155">
        <v>6.3</v>
      </c>
      <c r="G2346" s="157">
        <v>700</v>
      </c>
      <c r="H2346" s="157"/>
      <c r="I2346" s="670" t="s">
        <v>6088</v>
      </c>
    </row>
    <row r="2347" spans="1:9" ht="15.75" x14ac:dyDescent="0.25">
      <c r="A2347" s="36">
        <v>192</v>
      </c>
      <c r="B2347" s="40" t="s">
        <v>3863</v>
      </c>
      <c r="C2347" s="26" t="s">
        <v>823</v>
      </c>
      <c r="D2347" s="42" t="s">
        <v>852</v>
      </c>
      <c r="E2347" s="27" t="s">
        <v>51</v>
      </c>
      <c r="F2347" s="155">
        <v>7</v>
      </c>
      <c r="G2347" s="157">
        <v>600</v>
      </c>
      <c r="H2347" s="157"/>
      <c r="I2347" s="670" t="s">
        <v>6088</v>
      </c>
    </row>
    <row r="2348" spans="1:9" ht="15.75" x14ac:dyDescent="0.25">
      <c r="A2348" s="36">
        <v>193</v>
      </c>
      <c r="B2348" s="40" t="s">
        <v>3864</v>
      </c>
      <c r="C2348" s="26" t="s">
        <v>823</v>
      </c>
      <c r="D2348" s="42" t="s">
        <v>852</v>
      </c>
      <c r="E2348" s="27" t="s">
        <v>51</v>
      </c>
      <c r="F2348" s="155">
        <v>13.9</v>
      </c>
      <c r="G2348" s="157">
        <v>500</v>
      </c>
      <c r="H2348" s="157"/>
      <c r="I2348" s="670" t="s">
        <v>6088</v>
      </c>
    </row>
    <row r="2349" spans="1:9" ht="15.75" x14ac:dyDescent="0.25">
      <c r="A2349" s="36">
        <v>194</v>
      </c>
      <c r="B2349" s="40" t="s">
        <v>3865</v>
      </c>
      <c r="C2349" s="26" t="s">
        <v>823</v>
      </c>
      <c r="D2349" s="42" t="s">
        <v>852</v>
      </c>
      <c r="E2349" s="27" t="s">
        <v>51</v>
      </c>
      <c r="F2349" s="155">
        <v>9.6999999999999993</v>
      </c>
      <c r="G2349" s="157">
        <v>1000</v>
      </c>
      <c r="H2349" s="157">
        <v>650</v>
      </c>
      <c r="I2349" s="670" t="s">
        <v>6088</v>
      </c>
    </row>
    <row r="2350" spans="1:9" ht="15.75" x14ac:dyDescent="0.25">
      <c r="A2350" s="36">
        <v>195</v>
      </c>
      <c r="B2350" s="40" t="s">
        <v>3866</v>
      </c>
      <c r="C2350" s="26" t="s">
        <v>823</v>
      </c>
      <c r="D2350" s="42" t="s">
        <v>852</v>
      </c>
      <c r="E2350" s="27" t="s">
        <v>51</v>
      </c>
      <c r="F2350" s="155">
        <v>9</v>
      </c>
      <c r="G2350" s="157">
        <v>2000</v>
      </c>
      <c r="H2350" s="157">
        <v>1500</v>
      </c>
      <c r="I2350" s="670" t="s">
        <v>6088</v>
      </c>
    </row>
    <row r="2351" spans="1:9" ht="15.75" x14ac:dyDescent="0.25">
      <c r="A2351" s="33" t="s">
        <v>780</v>
      </c>
      <c r="B2351" s="35" t="s">
        <v>21</v>
      </c>
      <c r="C2351" s="35"/>
      <c r="D2351" s="33"/>
      <c r="E2351" s="33"/>
      <c r="F2351" s="49"/>
      <c r="G2351" s="206"/>
      <c r="H2351" s="206"/>
      <c r="I2351" s="664"/>
    </row>
    <row r="2352" spans="1:9" ht="15.75" x14ac:dyDescent="0.25">
      <c r="A2352" s="36">
        <v>196</v>
      </c>
      <c r="B2352" s="40" t="s">
        <v>3868</v>
      </c>
      <c r="C2352" s="26" t="s">
        <v>831</v>
      </c>
      <c r="D2352" s="42" t="s">
        <v>59</v>
      </c>
      <c r="E2352" s="27" t="s">
        <v>7</v>
      </c>
      <c r="F2352" s="155">
        <v>24</v>
      </c>
      <c r="G2352" s="151">
        <v>909</v>
      </c>
      <c r="H2352" s="151"/>
      <c r="I2352" s="673"/>
    </row>
    <row r="2353" spans="1:9" ht="15.75" x14ac:dyDescent="0.25">
      <c r="A2353" s="36">
        <v>197</v>
      </c>
      <c r="B2353" s="40" t="s">
        <v>3869</v>
      </c>
      <c r="C2353" s="26" t="s">
        <v>831</v>
      </c>
      <c r="D2353" s="42" t="s">
        <v>59</v>
      </c>
      <c r="E2353" s="27" t="s">
        <v>7</v>
      </c>
      <c r="F2353" s="155">
        <v>4</v>
      </c>
      <c r="G2353" s="151">
        <v>104</v>
      </c>
      <c r="H2353" s="151">
        <v>104</v>
      </c>
      <c r="I2353" s="673"/>
    </row>
    <row r="2354" spans="1:9" ht="15.75" x14ac:dyDescent="0.25">
      <c r="A2354" s="36">
        <v>198</v>
      </c>
      <c r="B2354" s="40" t="s">
        <v>3867</v>
      </c>
      <c r="C2354" s="26" t="s">
        <v>831</v>
      </c>
      <c r="D2354" s="42" t="s">
        <v>59</v>
      </c>
      <c r="E2354" s="27" t="s">
        <v>7</v>
      </c>
      <c r="F2354" s="155">
        <v>43.9</v>
      </c>
      <c r="G2354" s="151"/>
      <c r="H2354" s="151"/>
      <c r="I2354" s="673"/>
    </row>
    <row r="2355" spans="1:9" ht="31.5" x14ac:dyDescent="0.25">
      <c r="A2355" s="36">
        <v>199</v>
      </c>
      <c r="B2355" s="40" t="s">
        <v>6082</v>
      </c>
      <c r="C2355" s="26" t="s">
        <v>831</v>
      </c>
      <c r="D2355" s="42" t="s">
        <v>59</v>
      </c>
      <c r="E2355" s="27" t="s">
        <v>7</v>
      </c>
      <c r="F2355" s="155">
        <v>19.8</v>
      </c>
      <c r="G2355" s="151">
        <v>1258</v>
      </c>
      <c r="H2355" s="151">
        <v>900</v>
      </c>
      <c r="I2355" s="673"/>
    </row>
    <row r="2356" spans="1:9" ht="15.75" x14ac:dyDescent="0.25">
      <c r="A2356" s="36">
        <v>200</v>
      </c>
      <c r="B2356" s="40" t="s">
        <v>3870</v>
      </c>
      <c r="C2356" s="26" t="s">
        <v>4950</v>
      </c>
      <c r="D2356" s="42" t="s">
        <v>59</v>
      </c>
      <c r="E2356" s="27" t="s">
        <v>51</v>
      </c>
      <c r="F2356" s="155">
        <v>7.5</v>
      </c>
      <c r="G2356" s="151">
        <v>1130</v>
      </c>
      <c r="H2356" s="151"/>
      <c r="I2356" s="673"/>
    </row>
    <row r="2357" spans="1:9" ht="15.75" x14ac:dyDescent="0.25">
      <c r="A2357" s="36">
        <v>201</v>
      </c>
      <c r="B2357" s="40" t="s">
        <v>3871</v>
      </c>
      <c r="C2357" s="26" t="s">
        <v>829</v>
      </c>
      <c r="D2357" s="42" t="s">
        <v>59</v>
      </c>
      <c r="E2357" s="27" t="s">
        <v>51</v>
      </c>
      <c r="F2357" s="155">
        <v>11.8</v>
      </c>
      <c r="G2357" s="151"/>
      <c r="H2357" s="151"/>
      <c r="I2357" s="673"/>
    </row>
    <row r="2358" spans="1:9" ht="15.75" x14ac:dyDescent="0.25">
      <c r="A2358" s="36">
        <v>202</v>
      </c>
      <c r="B2358" s="40" t="s">
        <v>5857</v>
      </c>
      <c r="C2358" s="26" t="s">
        <v>829</v>
      </c>
      <c r="D2358" s="42" t="s">
        <v>59</v>
      </c>
      <c r="E2358" s="27" t="s">
        <v>51</v>
      </c>
      <c r="F2358" s="155">
        <v>21.9</v>
      </c>
      <c r="G2358" s="151">
        <v>1124</v>
      </c>
      <c r="H2358" s="151">
        <v>1124</v>
      </c>
      <c r="I2358" s="673"/>
    </row>
    <row r="2359" spans="1:9" ht="15.75" x14ac:dyDescent="0.25">
      <c r="A2359" s="36">
        <v>203</v>
      </c>
      <c r="B2359" s="40" t="s">
        <v>3872</v>
      </c>
      <c r="C2359" s="26" t="s">
        <v>829</v>
      </c>
      <c r="D2359" s="42" t="s">
        <v>59</v>
      </c>
      <c r="E2359" s="27" t="s">
        <v>51</v>
      </c>
      <c r="F2359" s="155">
        <v>23.25</v>
      </c>
      <c r="G2359" s="151"/>
      <c r="H2359" s="151"/>
      <c r="I2359" s="673"/>
    </row>
    <row r="2360" spans="1:9" ht="15.75" x14ac:dyDescent="0.25">
      <c r="A2360" s="36">
        <v>204</v>
      </c>
      <c r="B2360" s="40" t="s">
        <v>5858</v>
      </c>
      <c r="C2360" s="26" t="s">
        <v>829</v>
      </c>
      <c r="D2360" s="42" t="s">
        <v>59</v>
      </c>
      <c r="E2360" s="27" t="s">
        <v>7</v>
      </c>
      <c r="F2360" s="155">
        <v>10.5</v>
      </c>
      <c r="G2360" s="151">
        <v>350</v>
      </c>
      <c r="H2360" s="151"/>
      <c r="I2360" s="673"/>
    </row>
    <row r="2361" spans="1:9" ht="21" customHeight="1" x14ac:dyDescent="0.25">
      <c r="A2361" s="36">
        <v>205</v>
      </c>
      <c r="B2361" s="40" t="s">
        <v>3873</v>
      </c>
      <c r="C2361" s="26" t="s">
        <v>6046</v>
      </c>
      <c r="D2361" s="42" t="s">
        <v>59</v>
      </c>
      <c r="E2361" s="27" t="s">
        <v>51</v>
      </c>
      <c r="F2361" s="155">
        <v>17.75</v>
      </c>
      <c r="G2361" s="151"/>
      <c r="H2361" s="151"/>
      <c r="I2361" s="673"/>
    </row>
    <row r="2362" spans="1:9" ht="15.75" x14ac:dyDescent="0.25">
      <c r="A2362" s="36">
        <v>206</v>
      </c>
      <c r="B2362" s="40" t="s">
        <v>5859</v>
      </c>
      <c r="C2362" s="26" t="s">
        <v>6046</v>
      </c>
      <c r="D2362" s="42" t="s">
        <v>59</v>
      </c>
      <c r="E2362" s="27" t="s">
        <v>7</v>
      </c>
      <c r="F2362" s="155">
        <v>14.3</v>
      </c>
      <c r="G2362" s="151">
        <v>350</v>
      </c>
      <c r="H2362" s="151"/>
      <c r="I2362" s="673"/>
    </row>
    <row r="2363" spans="1:9" ht="31.5" x14ac:dyDescent="0.25">
      <c r="A2363" s="36">
        <v>207</v>
      </c>
      <c r="B2363" s="40" t="s">
        <v>5860</v>
      </c>
      <c r="C2363" s="26" t="s">
        <v>6046</v>
      </c>
      <c r="D2363" s="42" t="s">
        <v>59</v>
      </c>
      <c r="E2363" s="27" t="s">
        <v>7</v>
      </c>
      <c r="F2363" s="155">
        <v>33.25</v>
      </c>
      <c r="G2363" s="151"/>
      <c r="H2363" s="151"/>
      <c r="I2363" s="673"/>
    </row>
    <row r="2364" spans="1:9" ht="31.5" x14ac:dyDescent="0.25">
      <c r="A2364" s="36">
        <v>208</v>
      </c>
      <c r="B2364" s="40" t="s">
        <v>3874</v>
      </c>
      <c r="C2364" s="26" t="s">
        <v>6046</v>
      </c>
      <c r="D2364" s="42" t="s">
        <v>59</v>
      </c>
      <c r="E2364" s="27" t="s">
        <v>7</v>
      </c>
      <c r="F2364" s="155">
        <v>31.5</v>
      </c>
      <c r="G2364" s="151">
        <v>1437</v>
      </c>
      <c r="H2364" s="151">
        <v>1437</v>
      </c>
      <c r="I2364" s="673"/>
    </row>
    <row r="2365" spans="1:9" ht="15.75" x14ac:dyDescent="0.25">
      <c r="A2365" s="36">
        <v>209</v>
      </c>
      <c r="B2365" s="40" t="s">
        <v>3875</v>
      </c>
      <c r="C2365" s="26" t="s">
        <v>830</v>
      </c>
      <c r="D2365" s="42" t="s">
        <v>59</v>
      </c>
      <c r="E2365" s="27" t="s">
        <v>51</v>
      </c>
      <c r="F2365" s="155">
        <v>1.5</v>
      </c>
      <c r="G2365" s="151"/>
      <c r="H2365" s="151"/>
      <c r="I2365" s="673"/>
    </row>
    <row r="2366" spans="1:9" ht="15.75" x14ac:dyDescent="0.25">
      <c r="A2366" s="33"/>
      <c r="B2366" s="29" t="s">
        <v>282</v>
      </c>
      <c r="C2366" s="29"/>
      <c r="D2366" s="43"/>
      <c r="E2366" s="28"/>
      <c r="F2366" s="51"/>
      <c r="G2366" s="206"/>
      <c r="H2366" s="206"/>
      <c r="I2366" s="662"/>
    </row>
    <row r="2367" spans="1:9" ht="15.75" x14ac:dyDescent="0.25">
      <c r="A2367" s="36">
        <v>210</v>
      </c>
      <c r="B2367" s="40" t="s">
        <v>3876</v>
      </c>
      <c r="C2367" s="26" t="s">
        <v>829</v>
      </c>
      <c r="D2367" s="42" t="s">
        <v>852</v>
      </c>
      <c r="E2367" s="27" t="s">
        <v>51</v>
      </c>
      <c r="F2367" s="155">
        <v>13.6</v>
      </c>
      <c r="G2367" s="151">
        <v>725</v>
      </c>
      <c r="H2367" s="151">
        <v>575</v>
      </c>
      <c r="I2367" s="662"/>
    </row>
    <row r="2368" spans="1:9" ht="15.75" x14ac:dyDescent="0.25">
      <c r="A2368" s="36">
        <v>211</v>
      </c>
      <c r="B2368" s="40" t="s">
        <v>3877</v>
      </c>
      <c r="C2368" s="26" t="s">
        <v>830</v>
      </c>
      <c r="D2368" s="42" t="s">
        <v>852</v>
      </c>
      <c r="E2368" s="27" t="s">
        <v>51</v>
      </c>
      <c r="F2368" s="155">
        <v>26.3</v>
      </c>
      <c r="G2368" s="151">
        <v>1591</v>
      </c>
      <c r="H2368" s="151"/>
      <c r="I2368" s="662"/>
    </row>
    <row r="2369" spans="1:9" ht="15.75" x14ac:dyDescent="0.25">
      <c r="A2369" s="36">
        <v>212</v>
      </c>
      <c r="B2369" s="40" t="s">
        <v>3878</v>
      </c>
      <c r="C2369" s="26" t="s">
        <v>830</v>
      </c>
      <c r="D2369" s="42" t="s">
        <v>852</v>
      </c>
      <c r="E2369" s="27" t="s">
        <v>51</v>
      </c>
      <c r="F2369" s="155">
        <v>18</v>
      </c>
      <c r="G2369" s="151"/>
      <c r="H2369" s="151"/>
      <c r="I2369" s="662"/>
    </row>
    <row r="2370" spans="1:9" ht="15.75" x14ac:dyDescent="0.25">
      <c r="A2370" s="36">
        <v>213</v>
      </c>
      <c r="B2370" s="40" t="s">
        <v>3879</v>
      </c>
      <c r="C2370" s="26" t="s">
        <v>830</v>
      </c>
      <c r="D2370" s="42" t="s">
        <v>852</v>
      </c>
      <c r="E2370" s="27" t="s">
        <v>51</v>
      </c>
      <c r="F2370" s="155">
        <v>27.6</v>
      </c>
      <c r="G2370" s="151"/>
      <c r="H2370" s="151"/>
      <c r="I2370" s="662"/>
    </row>
    <row r="2371" spans="1:9" ht="15.75" x14ac:dyDescent="0.25">
      <c r="A2371" s="33" t="s">
        <v>781</v>
      </c>
      <c r="B2371" s="35" t="s">
        <v>22</v>
      </c>
      <c r="C2371" s="35"/>
      <c r="D2371" s="33"/>
      <c r="E2371" s="33"/>
      <c r="F2371" s="49"/>
      <c r="G2371" s="206"/>
      <c r="H2371" s="206"/>
      <c r="I2371" s="662"/>
    </row>
    <row r="2372" spans="1:9" ht="15.75" x14ac:dyDescent="0.25">
      <c r="A2372" s="36">
        <v>214</v>
      </c>
      <c r="B2372" s="40" t="s">
        <v>3880</v>
      </c>
      <c r="C2372" s="26" t="s">
        <v>527</v>
      </c>
      <c r="D2372" s="42" t="s">
        <v>59</v>
      </c>
      <c r="E2372" s="27" t="s">
        <v>7</v>
      </c>
      <c r="F2372" s="155">
        <v>10</v>
      </c>
      <c r="G2372" s="104">
        <v>600</v>
      </c>
      <c r="H2372" s="104">
        <v>600</v>
      </c>
      <c r="I2372" s="668" t="s">
        <v>5001</v>
      </c>
    </row>
    <row r="2373" spans="1:9" ht="15.75" x14ac:dyDescent="0.25">
      <c r="A2373" s="36">
        <v>215</v>
      </c>
      <c r="B2373" s="40" t="s">
        <v>3881</v>
      </c>
      <c r="C2373" s="26" t="s">
        <v>527</v>
      </c>
      <c r="D2373" s="42" t="s">
        <v>59</v>
      </c>
      <c r="E2373" s="27" t="s">
        <v>7</v>
      </c>
      <c r="F2373" s="155">
        <v>8.4</v>
      </c>
      <c r="G2373" s="104">
        <v>3100</v>
      </c>
      <c r="H2373" s="104"/>
      <c r="I2373" s="668" t="s">
        <v>5001</v>
      </c>
    </row>
    <row r="2374" spans="1:9" ht="15.75" x14ac:dyDescent="0.25">
      <c r="A2374" s="36">
        <v>216</v>
      </c>
      <c r="B2374" s="40" t="s">
        <v>3882</v>
      </c>
      <c r="C2374" s="26" t="s">
        <v>527</v>
      </c>
      <c r="D2374" s="42" t="s">
        <v>59</v>
      </c>
      <c r="E2374" s="27" t="s">
        <v>7</v>
      </c>
      <c r="F2374" s="155">
        <f>12+8</f>
        <v>20</v>
      </c>
      <c r="G2374" s="104">
        <v>1700</v>
      </c>
      <c r="H2374" s="104">
        <v>1700</v>
      </c>
      <c r="I2374" s="668" t="s">
        <v>5001</v>
      </c>
    </row>
    <row r="2375" spans="1:9" ht="31.5" x14ac:dyDescent="0.25">
      <c r="A2375" s="36">
        <v>217</v>
      </c>
      <c r="B2375" s="40" t="s">
        <v>6081</v>
      </c>
      <c r="C2375" s="26" t="s">
        <v>527</v>
      </c>
      <c r="D2375" s="42" t="s">
        <v>59</v>
      </c>
      <c r="E2375" s="27" t="s">
        <v>7</v>
      </c>
      <c r="F2375" s="155">
        <v>14.6</v>
      </c>
      <c r="G2375" s="104">
        <v>800</v>
      </c>
      <c r="H2375" s="104">
        <v>800</v>
      </c>
      <c r="I2375" s="668" t="s">
        <v>5001</v>
      </c>
    </row>
    <row r="2376" spans="1:9" ht="15.75" x14ac:dyDescent="0.25">
      <c r="A2376" s="36">
        <v>218</v>
      </c>
      <c r="B2376" s="40" t="s">
        <v>3883</v>
      </c>
      <c r="C2376" s="26" t="s">
        <v>834</v>
      </c>
      <c r="D2376" s="42" t="s">
        <v>59</v>
      </c>
      <c r="E2376" s="27" t="s">
        <v>51</v>
      </c>
      <c r="F2376" s="155">
        <f>28</f>
        <v>28</v>
      </c>
      <c r="G2376" s="104">
        <v>2600</v>
      </c>
      <c r="H2376" s="104">
        <v>2600</v>
      </c>
      <c r="I2376" s="668" t="s">
        <v>5001</v>
      </c>
    </row>
    <row r="2377" spans="1:9" ht="15.75" x14ac:dyDescent="0.25">
      <c r="A2377" s="36">
        <v>219</v>
      </c>
      <c r="B2377" s="40" t="s">
        <v>3880</v>
      </c>
      <c r="C2377" s="26" t="s">
        <v>834</v>
      </c>
      <c r="D2377" s="42" t="s">
        <v>59</v>
      </c>
      <c r="E2377" s="27" t="s">
        <v>7</v>
      </c>
      <c r="F2377" s="155">
        <v>15</v>
      </c>
      <c r="G2377" s="104">
        <v>300</v>
      </c>
      <c r="H2377" s="104">
        <v>300</v>
      </c>
      <c r="I2377" s="668" t="s">
        <v>5001</v>
      </c>
    </row>
    <row r="2378" spans="1:9" ht="15.75" x14ac:dyDescent="0.25">
      <c r="A2378" s="36">
        <v>220</v>
      </c>
      <c r="B2378" s="40" t="s">
        <v>3884</v>
      </c>
      <c r="C2378" s="26" t="s">
        <v>834</v>
      </c>
      <c r="D2378" s="42" t="s">
        <v>59</v>
      </c>
      <c r="E2378" s="27" t="s">
        <v>7</v>
      </c>
      <c r="F2378" s="155">
        <v>17</v>
      </c>
      <c r="G2378" s="104">
        <v>300</v>
      </c>
      <c r="H2378" s="104">
        <v>300</v>
      </c>
      <c r="I2378" s="668" t="s">
        <v>5001</v>
      </c>
    </row>
    <row r="2379" spans="1:9" ht="22.5" customHeight="1" x14ac:dyDescent="0.25">
      <c r="A2379" s="36">
        <v>221</v>
      </c>
      <c r="B2379" s="40" t="s">
        <v>3885</v>
      </c>
      <c r="C2379" s="26" t="s">
        <v>834</v>
      </c>
      <c r="D2379" s="42" t="s">
        <v>59</v>
      </c>
      <c r="E2379" s="27" t="s">
        <v>7</v>
      </c>
      <c r="F2379" s="155">
        <f>10</f>
        <v>10</v>
      </c>
      <c r="G2379" s="104">
        <v>350</v>
      </c>
      <c r="H2379" s="104">
        <v>350</v>
      </c>
      <c r="I2379" s="668" t="s">
        <v>5001</v>
      </c>
    </row>
    <row r="2380" spans="1:9" ht="23.25" customHeight="1" x14ac:dyDescent="0.25">
      <c r="A2380" s="36">
        <v>222</v>
      </c>
      <c r="B2380" s="40" t="s">
        <v>3886</v>
      </c>
      <c r="C2380" s="26" t="s">
        <v>4949</v>
      </c>
      <c r="D2380" s="42" t="s">
        <v>59</v>
      </c>
      <c r="E2380" s="27" t="s">
        <v>7</v>
      </c>
      <c r="F2380" s="155">
        <v>37.36</v>
      </c>
      <c r="G2380" s="104">
        <v>3000</v>
      </c>
      <c r="H2380" s="104"/>
      <c r="I2380" s="668" t="s">
        <v>5001</v>
      </c>
    </row>
    <row r="2381" spans="1:9" ht="31.5" x14ac:dyDescent="0.25">
      <c r="A2381" s="36">
        <v>223</v>
      </c>
      <c r="B2381" s="40" t="s">
        <v>3888</v>
      </c>
      <c r="C2381" s="26" t="s">
        <v>4949</v>
      </c>
      <c r="D2381" s="42" t="s">
        <v>59</v>
      </c>
      <c r="E2381" s="27" t="s">
        <v>51</v>
      </c>
      <c r="F2381" s="155">
        <v>12.26</v>
      </c>
      <c r="G2381" s="104">
        <v>2000</v>
      </c>
      <c r="H2381" s="104"/>
      <c r="I2381" s="668" t="s">
        <v>5001</v>
      </c>
    </row>
    <row r="2382" spans="1:9" ht="24" customHeight="1" x14ac:dyDescent="0.25">
      <c r="A2382" s="36">
        <v>224</v>
      </c>
      <c r="B2382" s="40" t="s">
        <v>3889</v>
      </c>
      <c r="C2382" s="26" t="s">
        <v>4949</v>
      </c>
      <c r="D2382" s="42" t="s">
        <v>59</v>
      </c>
      <c r="E2382" s="27" t="s">
        <v>51</v>
      </c>
      <c r="F2382" s="155">
        <v>15</v>
      </c>
      <c r="G2382" s="104">
        <v>1500</v>
      </c>
      <c r="H2382" s="104"/>
      <c r="I2382" s="668" t="s">
        <v>5001</v>
      </c>
    </row>
    <row r="2383" spans="1:9" ht="15.75" x14ac:dyDescent="0.25">
      <c r="A2383" s="36">
        <v>225</v>
      </c>
      <c r="B2383" s="40" t="s">
        <v>3890</v>
      </c>
      <c r="C2383" s="26" t="s">
        <v>4949</v>
      </c>
      <c r="D2383" s="42" t="s">
        <v>59</v>
      </c>
      <c r="E2383" s="27" t="s">
        <v>51</v>
      </c>
      <c r="F2383" s="155">
        <v>8</v>
      </c>
      <c r="G2383" s="104">
        <v>800</v>
      </c>
      <c r="H2383" s="104"/>
      <c r="I2383" s="668" t="s">
        <v>5001</v>
      </c>
    </row>
    <row r="2384" spans="1:9" ht="31.5" x14ac:dyDescent="0.25">
      <c r="A2384" s="36">
        <v>226</v>
      </c>
      <c r="B2384" s="40" t="s">
        <v>3891</v>
      </c>
      <c r="C2384" s="26" t="s">
        <v>4949</v>
      </c>
      <c r="D2384" s="42" t="s">
        <v>59</v>
      </c>
      <c r="E2384" s="27" t="s">
        <v>51</v>
      </c>
      <c r="F2384" s="155">
        <v>12</v>
      </c>
      <c r="G2384" s="104">
        <v>1200</v>
      </c>
      <c r="H2384" s="104"/>
      <c r="I2384" s="668" t="s">
        <v>5001</v>
      </c>
    </row>
    <row r="2385" spans="1:9" ht="15.75" x14ac:dyDescent="0.25">
      <c r="A2385" s="36">
        <v>227</v>
      </c>
      <c r="B2385" s="40" t="s">
        <v>3887</v>
      </c>
      <c r="C2385" s="26" t="s">
        <v>833</v>
      </c>
      <c r="D2385" s="42" t="s">
        <v>59</v>
      </c>
      <c r="E2385" s="27" t="s">
        <v>51</v>
      </c>
      <c r="F2385" s="155">
        <v>22.78</v>
      </c>
      <c r="G2385" s="104">
        <v>2300</v>
      </c>
      <c r="H2385" s="104">
        <v>2300</v>
      </c>
      <c r="I2385" s="668" t="s">
        <v>5001</v>
      </c>
    </row>
    <row r="2386" spans="1:9" ht="15.75" x14ac:dyDescent="0.25">
      <c r="A2386" s="36">
        <v>228</v>
      </c>
      <c r="B2386" s="35" t="s">
        <v>39</v>
      </c>
      <c r="C2386" s="35"/>
      <c r="D2386" s="33"/>
      <c r="E2386" s="33"/>
      <c r="F2386" s="49"/>
      <c r="G2386" s="206"/>
      <c r="H2386" s="206"/>
      <c r="I2386" s="662"/>
    </row>
    <row r="2387" spans="1:9" ht="31.5" x14ac:dyDescent="0.25">
      <c r="A2387" s="36">
        <v>229</v>
      </c>
      <c r="B2387" s="40" t="s">
        <v>3892</v>
      </c>
      <c r="C2387" s="26" t="s">
        <v>840</v>
      </c>
      <c r="D2387" s="42" t="s">
        <v>59</v>
      </c>
      <c r="E2387" s="27" t="s">
        <v>7</v>
      </c>
      <c r="F2387" s="152">
        <v>12.4</v>
      </c>
      <c r="G2387" s="153">
        <v>600</v>
      </c>
      <c r="H2387" s="153">
        <v>600</v>
      </c>
      <c r="I2387" s="668"/>
    </row>
    <row r="2388" spans="1:9" ht="31.5" x14ac:dyDescent="0.25">
      <c r="A2388" s="36">
        <v>230</v>
      </c>
      <c r="B2388" s="40" t="s">
        <v>3893</v>
      </c>
      <c r="C2388" s="26" t="s">
        <v>840</v>
      </c>
      <c r="D2388" s="42" t="s">
        <v>59</v>
      </c>
      <c r="E2388" s="27" t="s">
        <v>7</v>
      </c>
      <c r="F2388" s="152">
        <v>9.18</v>
      </c>
      <c r="G2388" s="153">
        <v>400</v>
      </c>
      <c r="H2388" s="153">
        <v>400</v>
      </c>
      <c r="I2388" s="668"/>
    </row>
    <row r="2389" spans="1:9" ht="31.5" x14ac:dyDescent="0.25">
      <c r="A2389" s="36">
        <v>231</v>
      </c>
      <c r="B2389" s="40" t="s">
        <v>6080</v>
      </c>
      <c r="C2389" s="26" t="s">
        <v>840</v>
      </c>
      <c r="D2389" s="42" t="s">
        <v>59</v>
      </c>
      <c r="E2389" s="27" t="s">
        <v>7</v>
      </c>
      <c r="F2389" s="152">
        <v>9</v>
      </c>
      <c r="G2389" s="153">
        <v>400</v>
      </c>
      <c r="H2389" s="153"/>
      <c r="I2389" s="668"/>
    </row>
    <row r="2390" spans="1:9" ht="31.5" x14ac:dyDescent="0.25">
      <c r="A2390" s="36">
        <v>232</v>
      </c>
      <c r="B2390" s="40" t="s">
        <v>3894</v>
      </c>
      <c r="C2390" s="26" t="s">
        <v>840</v>
      </c>
      <c r="D2390" s="42" t="s">
        <v>59</v>
      </c>
      <c r="E2390" s="27" t="s">
        <v>7</v>
      </c>
      <c r="F2390" s="152">
        <v>16</v>
      </c>
      <c r="G2390" s="153">
        <v>300</v>
      </c>
      <c r="H2390" s="153"/>
      <c r="I2390" s="668"/>
    </row>
    <row r="2391" spans="1:9" ht="15.75" x14ac:dyDescent="0.25">
      <c r="A2391" s="36">
        <v>233</v>
      </c>
      <c r="B2391" s="40" t="s">
        <v>3895</v>
      </c>
      <c r="C2391" s="26" t="s">
        <v>840</v>
      </c>
      <c r="D2391" s="42" t="s">
        <v>59</v>
      </c>
      <c r="E2391" s="27" t="s">
        <v>51</v>
      </c>
      <c r="F2391" s="152">
        <v>43.5</v>
      </c>
      <c r="G2391" s="153">
        <v>750</v>
      </c>
      <c r="H2391" s="153"/>
      <c r="I2391" s="668" t="s">
        <v>5861</v>
      </c>
    </row>
    <row r="2392" spans="1:9" ht="15.75" x14ac:dyDescent="0.25">
      <c r="A2392" s="36">
        <v>234</v>
      </c>
      <c r="B2392" s="40" t="s">
        <v>3896</v>
      </c>
      <c r="C2392" s="26" t="s">
        <v>840</v>
      </c>
      <c r="D2392" s="42" t="s">
        <v>59</v>
      </c>
      <c r="E2392" s="27" t="s">
        <v>51</v>
      </c>
      <c r="F2392" s="152">
        <v>30.2</v>
      </c>
      <c r="G2392" s="153">
        <v>950</v>
      </c>
      <c r="H2392" s="153"/>
      <c r="I2392" s="668" t="s">
        <v>5861</v>
      </c>
    </row>
    <row r="2393" spans="1:9" ht="31.5" x14ac:dyDescent="0.25">
      <c r="A2393" s="36">
        <v>235</v>
      </c>
      <c r="B2393" s="40" t="s">
        <v>3897</v>
      </c>
      <c r="C2393" s="26" t="s">
        <v>836</v>
      </c>
      <c r="D2393" s="42" t="s">
        <v>59</v>
      </c>
      <c r="E2393" s="27" t="s">
        <v>7</v>
      </c>
      <c r="F2393" s="152">
        <v>9.1999999999999993</v>
      </c>
      <c r="G2393" s="153">
        <v>450</v>
      </c>
      <c r="H2393" s="153">
        <v>450</v>
      </c>
      <c r="I2393" s="668"/>
    </row>
    <row r="2394" spans="1:9" ht="31.5" x14ac:dyDescent="0.25">
      <c r="A2394" s="36">
        <v>236</v>
      </c>
      <c r="B2394" s="40" t="s">
        <v>6079</v>
      </c>
      <c r="C2394" s="26" t="s">
        <v>836</v>
      </c>
      <c r="D2394" s="42" t="s">
        <v>59</v>
      </c>
      <c r="E2394" s="27" t="s">
        <v>7</v>
      </c>
      <c r="F2394" s="152">
        <v>22.3</v>
      </c>
      <c r="G2394" s="153">
        <v>700</v>
      </c>
      <c r="H2394" s="153">
        <v>700</v>
      </c>
      <c r="I2394" s="668"/>
    </row>
    <row r="2395" spans="1:9" ht="31.5" x14ac:dyDescent="0.25">
      <c r="A2395" s="36">
        <v>237</v>
      </c>
      <c r="B2395" s="40" t="s">
        <v>6078</v>
      </c>
      <c r="C2395" s="26" t="s">
        <v>836</v>
      </c>
      <c r="D2395" s="42" t="s">
        <v>59</v>
      </c>
      <c r="E2395" s="27" t="s">
        <v>7</v>
      </c>
      <c r="F2395" s="152">
        <v>2.7</v>
      </c>
      <c r="G2395" s="153">
        <v>850</v>
      </c>
      <c r="H2395" s="153"/>
      <c r="I2395" s="668"/>
    </row>
    <row r="2396" spans="1:9" ht="24" customHeight="1" x14ac:dyDescent="0.25">
      <c r="A2396" s="36">
        <v>238</v>
      </c>
      <c r="B2396" s="40" t="s">
        <v>3898</v>
      </c>
      <c r="C2396" s="26" t="s">
        <v>839</v>
      </c>
      <c r="D2396" s="42" t="s">
        <v>59</v>
      </c>
      <c r="E2396" s="27" t="s">
        <v>7</v>
      </c>
      <c r="F2396" s="152">
        <v>7.84</v>
      </c>
      <c r="G2396" s="153">
        <v>200</v>
      </c>
      <c r="H2396" s="153">
        <v>200</v>
      </c>
      <c r="I2396" s="668"/>
    </row>
    <row r="2397" spans="1:9" ht="31.5" x14ac:dyDescent="0.25">
      <c r="A2397" s="36">
        <v>239</v>
      </c>
      <c r="B2397" s="40" t="s">
        <v>3899</v>
      </c>
      <c r="C2397" s="26" t="s">
        <v>839</v>
      </c>
      <c r="D2397" s="42" t="s">
        <v>59</v>
      </c>
      <c r="E2397" s="27" t="s">
        <v>7</v>
      </c>
      <c r="F2397" s="152">
        <v>13.39</v>
      </c>
      <c r="G2397" s="153">
        <v>600</v>
      </c>
      <c r="H2397" s="153">
        <v>300</v>
      </c>
      <c r="I2397" s="668"/>
    </row>
    <row r="2398" spans="1:9" ht="31.5" x14ac:dyDescent="0.25">
      <c r="A2398" s="36">
        <v>240</v>
      </c>
      <c r="B2398" s="40" t="s">
        <v>3900</v>
      </c>
      <c r="C2398" s="26" t="s">
        <v>839</v>
      </c>
      <c r="D2398" s="42" t="s">
        <v>59</v>
      </c>
      <c r="E2398" s="27" t="s">
        <v>7</v>
      </c>
      <c r="F2398" s="152">
        <v>20</v>
      </c>
      <c r="G2398" s="153">
        <v>600</v>
      </c>
      <c r="H2398" s="153"/>
      <c r="I2398" s="668"/>
    </row>
    <row r="2399" spans="1:9" ht="15.75" x14ac:dyDescent="0.25">
      <c r="A2399" s="36">
        <v>241</v>
      </c>
      <c r="B2399" s="40" t="s">
        <v>3901</v>
      </c>
      <c r="C2399" s="26" t="s">
        <v>839</v>
      </c>
      <c r="D2399" s="42" t="s">
        <v>59</v>
      </c>
      <c r="E2399" s="27" t="s">
        <v>7</v>
      </c>
      <c r="F2399" s="152">
        <v>8.5299999999999994</v>
      </c>
      <c r="G2399" s="153">
        <v>450</v>
      </c>
      <c r="H2399" s="153"/>
      <c r="I2399" s="668"/>
    </row>
    <row r="2400" spans="1:9" ht="15.75" x14ac:dyDescent="0.25">
      <c r="A2400" s="36">
        <v>242</v>
      </c>
      <c r="B2400" s="40" t="s">
        <v>3902</v>
      </c>
      <c r="C2400" s="26" t="s">
        <v>838</v>
      </c>
      <c r="D2400" s="42" t="s">
        <v>59</v>
      </c>
      <c r="E2400" s="27" t="s">
        <v>7</v>
      </c>
      <c r="F2400" s="152">
        <v>20</v>
      </c>
      <c r="G2400" s="153">
        <v>650</v>
      </c>
      <c r="H2400" s="153">
        <v>650</v>
      </c>
      <c r="I2400" s="668"/>
    </row>
    <row r="2401" spans="1:9" ht="15.75" x14ac:dyDescent="0.25">
      <c r="A2401" s="36">
        <v>243</v>
      </c>
      <c r="B2401" s="40" t="s">
        <v>3903</v>
      </c>
      <c r="C2401" s="26" t="s">
        <v>838</v>
      </c>
      <c r="D2401" s="42" t="s">
        <v>59</v>
      </c>
      <c r="E2401" s="27" t="s">
        <v>7</v>
      </c>
      <c r="F2401" s="152">
        <v>8.6999999999999993</v>
      </c>
      <c r="G2401" s="153">
        <v>780</v>
      </c>
      <c r="H2401" s="153">
        <v>780</v>
      </c>
      <c r="I2401" s="668"/>
    </row>
    <row r="2402" spans="1:9" ht="24" customHeight="1" x14ac:dyDescent="0.25">
      <c r="A2402" s="36">
        <v>244</v>
      </c>
      <c r="B2402" s="40" t="s">
        <v>3904</v>
      </c>
      <c r="C2402" s="26" t="s">
        <v>838</v>
      </c>
      <c r="D2402" s="42" t="s">
        <v>59</v>
      </c>
      <c r="E2402" s="27" t="s">
        <v>7</v>
      </c>
      <c r="F2402" s="152">
        <v>18.45</v>
      </c>
      <c r="G2402" s="153">
        <v>500</v>
      </c>
      <c r="H2402" s="153"/>
      <c r="I2402" s="668"/>
    </row>
    <row r="2403" spans="1:9" ht="31.5" x14ac:dyDescent="0.25">
      <c r="A2403" s="36">
        <v>245</v>
      </c>
      <c r="B2403" s="40" t="s">
        <v>3905</v>
      </c>
      <c r="C2403" s="26" t="s">
        <v>837</v>
      </c>
      <c r="D2403" s="42" t="s">
        <v>59</v>
      </c>
      <c r="E2403" s="27" t="s">
        <v>7</v>
      </c>
      <c r="F2403" s="152">
        <v>20</v>
      </c>
      <c r="G2403" s="153">
        <v>700</v>
      </c>
      <c r="H2403" s="153"/>
      <c r="I2403" s="668" t="s">
        <v>5851</v>
      </c>
    </row>
    <row r="2404" spans="1:9" ht="31.5" x14ac:dyDescent="0.25">
      <c r="A2404" s="36">
        <v>246</v>
      </c>
      <c r="B2404" s="40" t="s">
        <v>3906</v>
      </c>
      <c r="C2404" s="26" t="s">
        <v>837</v>
      </c>
      <c r="D2404" s="42" t="s">
        <v>59</v>
      </c>
      <c r="E2404" s="27" t="s">
        <v>7</v>
      </c>
      <c r="F2404" s="152">
        <v>16.78</v>
      </c>
      <c r="G2404" s="153">
        <v>600</v>
      </c>
      <c r="H2404" s="153"/>
      <c r="I2404" s="668" t="s">
        <v>5851</v>
      </c>
    </row>
    <row r="2405" spans="1:9" ht="31.5" x14ac:dyDescent="0.25">
      <c r="A2405" s="36">
        <v>247</v>
      </c>
      <c r="B2405" s="40" t="s">
        <v>3907</v>
      </c>
      <c r="C2405" s="26" t="s">
        <v>4948</v>
      </c>
      <c r="D2405" s="42" t="s">
        <v>59</v>
      </c>
      <c r="E2405" s="27" t="s">
        <v>7</v>
      </c>
      <c r="F2405" s="152">
        <v>18.54</v>
      </c>
      <c r="G2405" s="153">
        <v>550</v>
      </c>
      <c r="H2405" s="153"/>
      <c r="I2405" s="668"/>
    </row>
    <row r="2406" spans="1:9" ht="31.5" x14ac:dyDescent="0.25">
      <c r="A2406" s="36">
        <v>248</v>
      </c>
      <c r="B2406" s="40" t="s">
        <v>3908</v>
      </c>
      <c r="C2406" s="26" t="s">
        <v>4948</v>
      </c>
      <c r="D2406" s="42" t="s">
        <v>59</v>
      </c>
      <c r="E2406" s="27" t="s">
        <v>7</v>
      </c>
      <c r="F2406" s="152">
        <v>31.58</v>
      </c>
      <c r="G2406" s="153">
        <v>1200</v>
      </c>
      <c r="H2406" s="153"/>
      <c r="I2406" s="668"/>
    </row>
    <row r="2407" spans="1:9" ht="31.5" x14ac:dyDescent="0.25">
      <c r="A2407" s="36">
        <v>249</v>
      </c>
      <c r="B2407" s="40" t="s">
        <v>3909</v>
      </c>
      <c r="C2407" s="26" t="s">
        <v>4948</v>
      </c>
      <c r="D2407" s="42" t="s">
        <v>59</v>
      </c>
      <c r="E2407" s="27" t="s">
        <v>7</v>
      </c>
      <c r="F2407" s="152">
        <v>18</v>
      </c>
      <c r="G2407" s="153">
        <v>800</v>
      </c>
      <c r="H2407" s="153"/>
      <c r="I2407" s="668"/>
    </row>
    <row r="2408" spans="1:9" ht="31.5" x14ac:dyDescent="0.25">
      <c r="A2408" s="36">
        <v>250</v>
      </c>
      <c r="B2408" s="40" t="s">
        <v>3910</v>
      </c>
      <c r="C2408" s="26" t="s">
        <v>4948</v>
      </c>
      <c r="D2408" s="42" t="s">
        <v>59</v>
      </c>
      <c r="E2408" s="27" t="s">
        <v>7</v>
      </c>
      <c r="F2408" s="152">
        <v>25</v>
      </c>
      <c r="G2408" s="153">
        <v>950</v>
      </c>
      <c r="H2408" s="153"/>
      <c r="I2408" s="668"/>
    </row>
    <row r="2409" spans="1:9" ht="31.5" x14ac:dyDescent="0.25">
      <c r="A2409" s="36">
        <v>251</v>
      </c>
      <c r="B2409" s="40" t="s">
        <v>3911</v>
      </c>
      <c r="C2409" s="26" t="s">
        <v>835</v>
      </c>
      <c r="D2409" s="42" t="s">
        <v>59</v>
      </c>
      <c r="E2409" s="27" t="s">
        <v>7</v>
      </c>
      <c r="F2409" s="152">
        <v>5.72</v>
      </c>
      <c r="G2409" s="153">
        <v>450</v>
      </c>
      <c r="H2409" s="153">
        <v>450</v>
      </c>
      <c r="I2409" s="668"/>
    </row>
    <row r="2410" spans="1:9" ht="15.75" x14ac:dyDescent="0.25">
      <c r="A2410" s="36">
        <v>252</v>
      </c>
      <c r="B2410" s="40" t="s">
        <v>3912</v>
      </c>
      <c r="C2410" s="26" t="s">
        <v>835</v>
      </c>
      <c r="D2410" s="42" t="s">
        <v>59</v>
      </c>
      <c r="E2410" s="27" t="s">
        <v>7</v>
      </c>
      <c r="F2410" s="152">
        <v>16.78</v>
      </c>
      <c r="G2410" s="153">
        <v>900</v>
      </c>
      <c r="H2410" s="153">
        <v>900</v>
      </c>
      <c r="I2410" s="668"/>
    </row>
    <row r="2411" spans="1:9" ht="15.75" x14ac:dyDescent="0.25">
      <c r="A2411" s="36">
        <v>253</v>
      </c>
      <c r="B2411" s="40" t="s">
        <v>3901</v>
      </c>
      <c r="C2411" s="26" t="s">
        <v>835</v>
      </c>
      <c r="D2411" s="42" t="s">
        <v>59</v>
      </c>
      <c r="E2411" s="27" t="s">
        <v>7</v>
      </c>
      <c r="F2411" s="152">
        <v>8.81</v>
      </c>
      <c r="G2411" s="153">
        <v>600</v>
      </c>
      <c r="H2411" s="153"/>
      <c r="I2411" s="668"/>
    </row>
    <row r="2412" spans="1:9" ht="31.5" x14ac:dyDescent="0.25">
      <c r="A2412" s="36">
        <v>254</v>
      </c>
      <c r="B2412" s="40" t="s">
        <v>6076</v>
      </c>
      <c r="C2412" s="26" t="s">
        <v>835</v>
      </c>
      <c r="D2412" s="42" t="s">
        <v>59</v>
      </c>
      <c r="E2412" s="27" t="s">
        <v>7</v>
      </c>
      <c r="F2412" s="152">
        <v>20.399999999999999</v>
      </c>
      <c r="G2412" s="153">
        <v>950</v>
      </c>
      <c r="H2412" s="153">
        <v>950</v>
      </c>
      <c r="I2412" s="668"/>
    </row>
    <row r="2413" spans="1:9" ht="31.5" x14ac:dyDescent="0.25">
      <c r="A2413" s="36">
        <v>255</v>
      </c>
      <c r="B2413" s="40" t="s">
        <v>419</v>
      </c>
      <c r="C2413" s="26" t="s">
        <v>835</v>
      </c>
      <c r="D2413" s="42" t="s">
        <v>59</v>
      </c>
      <c r="E2413" s="27" t="s">
        <v>7</v>
      </c>
      <c r="F2413" s="152">
        <v>15.1</v>
      </c>
      <c r="G2413" s="153">
        <v>600</v>
      </c>
      <c r="H2413" s="153"/>
      <c r="I2413" s="668"/>
    </row>
    <row r="2414" spans="1:9" ht="15.75" x14ac:dyDescent="0.25">
      <c r="A2414" s="36">
        <v>256</v>
      </c>
      <c r="B2414" s="40" t="s">
        <v>420</v>
      </c>
      <c r="C2414" s="26" t="s">
        <v>835</v>
      </c>
      <c r="D2414" s="42" t="s">
        <v>59</v>
      </c>
      <c r="E2414" s="27" t="s">
        <v>7</v>
      </c>
      <c r="F2414" s="152">
        <v>9.5</v>
      </c>
      <c r="G2414" s="153">
        <v>850</v>
      </c>
      <c r="H2414" s="153"/>
      <c r="I2414" s="668"/>
    </row>
    <row r="2415" spans="1:9" ht="31.5" x14ac:dyDescent="0.25">
      <c r="A2415" s="36">
        <v>257</v>
      </c>
      <c r="B2415" s="40" t="s">
        <v>6077</v>
      </c>
      <c r="C2415" s="26" t="s">
        <v>835</v>
      </c>
      <c r="D2415" s="42" t="s">
        <v>59</v>
      </c>
      <c r="E2415" s="27" t="s">
        <v>7</v>
      </c>
      <c r="F2415" s="152">
        <v>6</v>
      </c>
      <c r="G2415" s="153">
        <v>650</v>
      </c>
      <c r="H2415" s="153"/>
      <c r="I2415" s="668"/>
    </row>
    <row r="2416" spans="1:9" ht="15.75" x14ac:dyDescent="0.25">
      <c r="A2416" s="33" t="s">
        <v>784</v>
      </c>
      <c r="B2416" s="35" t="s">
        <v>40</v>
      </c>
      <c r="C2416" s="35"/>
      <c r="D2416" s="33"/>
      <c r="E2416" s="33"/>
      <c r="F2416" s="49"/>
      <c r="G2416" s="206"/>
      <c r="H2416" s="206"/>
      <c r="I2416" s="662"/>
    </row>
    <row r="2417" spans="1:9" ht="15.75" x14ac:dyDescent="0.25">
      <c r="A2417" s="36">
        <v>258</v>
      </c>
      <c r="B2417" s="40" t="s">
        <v>3913</v>
      </c>
      <c r="C2417" s="26" t="s">
        <v>4611</v>
      </c>
      <c r="D2417" s="42" t="s">
        <v>59</v>
      </c>
      <c r="E2417" s="27" t="s">
        <v>7</v>
      </c>
      <c r="F2417" s="152">
        <f>36.8+71.6+14.1</f>
        <v>122.49999999999999</v>
      </c>
      <c r="G2417" s="153">
        <v>2800</v>
      </c>
      <c r="H2417" s="153">
        <v>2800</v>
      </c>
      <c r="I2417" s="669" t="s">
        <v>6089</v>
      </c>
    </row>
    <row r="2418" spans="1:9" ht="15.75" x14ac:dyDescent="0.25">
      <c r="A2418" s="36">
        <v>259</v>
      </c>
      <c r="B2418" s="40" t="s">
        <v>3914</v>
      </c>
      <c r="C2418" s="26" t="s">
        <v>4611</v>
      </c>
      <c r="D2418" s="42" t="s">
        <v>59</v>
      </c>
      <c r="E2418" s="27" t="s">
        <v>51</v>
      </c>
      <c r="F2418" s="152">
        <v>26</v>
      </c>
      <c r="G2418" s="153">
        <v>800</v>
      </c>
      <c r="H2418" s="153">
        <v>800</v>
      </c>
      <c r="I2418" s="669" t="s">
        <v>5827</v>
      </c>
    </row>
    <row r="2419" spans="1:9" ht="15.75" x14ac:dyDescent="0.25">
      <c r="A2419" s="36">
        <v>260</v>
      </c>
      <c r="B2419" s="40" t="s">
        <v>3915</v>
      </c>
      <c r="C2419" s="26" t="s">
        <v>4611</v>
      </c>
      <c r="D2419" s="42" t="s">
        <v>59</v>
      </c>
      <c r="E2419" s="27" t="s">
        <v>51</v>
      </c>
      <c r="F2419" s="152">
        <v>11</v>
      </c>
      <c r="G2419" s="153">
        <v>100</v>
      </c>
      <c r="H2419" s="153">
        <v>100</v>
      </c>
      <c r="I2419" s="669" t="s">
        <v>5818</v>
      </c>
    </row>
    <row r="2420" spans="1:9" ht="15.75" x14ac:dyDescent="0.25">
      <c r="A2420" s="36">
        <v>261</v>
      </c>
      <c r="B2420" s="40" t="s">
        <v>3916</v>
      </c>
      <c r="C2420" s="26" t="s">
        <v>4611</v>
      </c>
      <c r="D2420" s="42" t="s">
        <v>59</v>
      </c>
      <c r="E2420" s="27" t="s">
        <v>51</v>
      </c>
      <c r="F2420" s="152">
        <v>5</v>
      </c>
      <c r="G2420" s="153">
        <v>200</v>
      </c>
      <c r="H2420" s="153">
        <v>200</v>
      </c>
      <c r="I2420" s="669" t="s">
        <v>5818</v>
      </c>
    </row>
    <row r="2421" spans="1:9" s="70" customFormat="1" ht="15.75" x14ac:dyDescent="0.25">
      <c r="A2421" s="36">
        <v>262</v>
      </c>
      <c r="B2421" s="40" t="s">
        <v>3917</v>
      </c>
      <c r="C2421" s="26" t="s">
        <v>6047</v>
      </c>
      <c r="D2421" s="42" t="s">
        <v>59</v>
      </c>
      <c r="E2421" s="27" t="s">
        <v>51</v>
      </c>
      <c r="F2421" s="152">
        <v>5</v>
      </c>
      <c r="G2421" s="153">
        <v>1200</v>
      </c>
      <c r="H2421" s="153"/>
      <c r="I2421" s="669" t="s">
        <v>5823</v>
      </c>
    </row>
    <row r="2422" spans="1:9" ht="15.75" x14ac:dyDescent="0.25">
      <c r="A2422" s="36">
        <v>263</v>
      </c>
      <c r="B2422" s="40" t="s">
        <v>3918</v>
      </c>
      <c r="C2422" s="26" t="s">
        <v>6047</v>
      </c>
      <c r="D2422" s="42" t="s">
        <v>59</v>
      </c>
      <c r="E2422" s="27" t="s">
        <v>7</v>
      </c>
      <c r="F2422" s="152">
        <v>13</v>
      </c>
      <c r="G2422" s="153">
        <v>800</v>
      </c>
      <c r="H2422" s="153"/>
      <c r="I2422" s="669" t="s">
        <v>6089</v>
      </c>
    </row>
    <row r="2423" spans="1:9" ht="15.75" x14ac:dyDescent="0.25">
      <c r="A2423" s="36">
        <v>264</v>
      </c>
      <c r="B2423" s="40" t="s">
        <v>3919</v>
      </c>
      <c r="C2423" s="40" t="s">
        <v>6047</v>
      </c>
      <c r="D2423" s="215" t="s">
        <v>59</v>
      </c>
      <c r="E2423" s="36" t="s">
        <v>7</v>
      </c>
      <c r="F2423" s="52">
        <v>49</v>
      </c>
      <c r="G2423" s="689"/>
      <c r="H2423" s="689"/>
      <c r="I2423" s="217"/>
    </row>
    <row r="2424" spans="1:9" ht="31.5" x14ac:dyDescent="0.25">
      <c r="A2424" s="36">
        <v>265</v>
      </c>
      <c r="B2424" s="40" t="s">
        <v>3921</v>
      </c>
      <c r="C2424" s="26" t="s">
        <v>6048</v>
      </c>
      <c r="D2424" s="42" t="s">
        <v>59</v>
      </c>
      <c r="E2424" s="27" t="s">
        <v>7</v>
      </c>
      <c r="F2424" s="152">
        <v>21.35</v>
      </c>
      <c r="G2424" s="153">
        <v>1000</v>
      </c>
      <c r="H2424" s="153">
        <v>840</v>
      </c>
      <c r="I2424" s="668" t="s">
        <v>956</v>
      </c>
    </row>
    <row r="2425" spans="1:9" ht="15.75" x14ac:dyDescent="0.25">
      <c r="A2425" s="36">
        <v>266</v>
      </c>
      <c r="B2425" s="40" t="s">
        <v>3922</v>
      </c>
      <c r="C2425" s="26" t="s">
        <v>6048</v>
      </c>
      <c r="D2425" s="42" t="s">
        <v>59</v>
      </c>
      <c r="E2425" s="27" t="s">
        <v>51</v>
      </c>
      <c r="F2425" s="152">
        <v>18.7</v>
      </c>
      <c r="G2425" s="153">
        <v>300</v>
      </c>
      <c r="H2425" s="153"/>
      <c r="I2425" s="668" t="s">
        <v>956</v>
      </c>
    </row>
    <row r="2426" spans="1:9" ht="15.75" x14ac:dyDescent="0.25">
      <c r="A2426" s="36">
        <v>267</v>
      </c>
      <c r="B2426" s="40" t="s">
        <v>3923</v>
      </c>
      <c r="C2426" s="26" t="s">
        <v>6048</v>
      </c>
      <c r="D2426" s="42" t="s">
        <v>59</v>
      </c>
      <c r="E2426" s="27" t="s">
        <v>51</v>
      </c>
      <c r="F2426" s="152">
        <v>5</v>
      </c>
      <c r="G2426" s="153">
        <v>2000</v>
      </c>
      <c r="H2426" s="153"/>
      <c r="I2426" s="668" t="s">
        <v>956</v>
      </c>
    </row>
    <row r="2427" spans="1:9" ht="15.75" x14ac:dyDescent="0.25">
      <c r="A2427" s="36">
        <v>268</v>
      </c>
      <c r="B2427" s="40" t="s">
        <v>3924</v>
      </c>
      <c r="C2427" s="26" t="s">
        <v>6048</v>
      </c>
      <c r="D2427" s="42" t="s">
        <v>59</v>
      </c>
      <c r="E2427" s="27" t="s">
        <v>51</v>
      </c>
      <c r="F2427" s="152">
        <v>10.6</v>
      </c>
      <c r="G2427" s="153">
        <v>850</v>
      </c>
      <c r="H2427" s="153"/>
      <c r="I2427" s="668" t="s">
        <v>956</v>
      </c>
    </row>
    <row r="2428" spans="1:9" ht="15.75" x14ac:dyDescent="0.25">
      <c r="A2428" s="36">
        <v>269</v>
      </c>
      <c r="B2428" s="40" t="s">
        <v>3925</v>
      </c>
      <c r="C2428" s="26" t="s">
        <v>6048</v>
      </c>
      <c r="D2428" s="42" t="s">
        <v>59</v>
      </c>
      <c r="E2428" s="27" t="s">
        <v>51</v>
      </c>
      <c r="F2428" s="152">
        <v>4.6500000000000004</v>
      </c>
      <c r="G2428" s="153">
        <v>750</v>
      </c>
      <c r="H2428" s="153"/>
      <c r="I2428" s="668" t="s">
        <v>956</v>
      </c>
    </row>
    <row r="2429" spans="1:9" ht="15.75" x14ac:dyDescent="0.25">
      <c r="A2429" s="36">
        <v>270</v>
      </c>
      <c r="B2429" s="40" t="s">
        <v>3926</v>
      </c>
      <c r="C2429" s="26" t="s">
        <v>6048</v>
      </c>
      <c r="D2429" s="42" t="s">
        <v>59</v>
      </c>
      <c r="E2429" s="27" t="s">
        <v>51</v>
      </c>
      <c r="F2429" s="152">
        <v>5.9</v>
      </c>
      <c r="G2429" s="153">
        <v>250</v>
      </c>
      <c r="H2429" s="153"/>
      <c r="I2429" s="668" t="s">
        <v>956</v>
      </c>
    </row>
    <row r="2430" spans="1:9" ht="15.75" x14ac:dyDescent="0.25">
      <c r="A2430" s="36">
        <v>271</v>
      </c>
      <c r="B2430" s="40" t="s">
        <v>3927</v>
      </c>
      <c r="C2430" s="26" t="s">
        <v>6048</v>
      </c>
      <c r="D2430" s="42" t="s">
        <v>59</v>
      </c>
      <c r="E2430" s="27" t="s">
        <v>51</v>
      </c>
      <c r="F2430" s="152">
        <v>7.1</v>
      </c>
      <c r="G2430" s="153">
        <v>300</v>
      </c>
      <c r="H2430" s="153"/>
      <c r="I2430" s="668" t="s">
        <v>956</v>
      </c>
    </row>
    <row r="2431" spans="1:9" ht="15.75" x14ac:dyDescent="0.25">
      <c r="A2431" s="36">
        <v>272</v>
      </c>
      <c r="B2431" s="40" t="s">
        <v>3928</v>
      </c>
      <c r="C2431" s="26" t="s">
        <v>6048</v>
      </c>
      <c r="D2431" s="42" t="s">
        <v>59</v>
      </c>
      <c r="E2431" s="27" t="s">
        <v>51</v>
      </c>
      <c r="F2431" s="152">
        <v>34</v>
      </c>
      <c r="G2431" s="153">
        <v>1250</v>
      </c>
      <c r="H2431" s="153"/>
      <c r="I2431" s="668" t="s">
        <v>956</v>
      </c>
    </row>
    <row r="2432" spans="1:9" ht="15.75" x14ac:dyDescent="0.25">
      <c r="A2432" s="33" t="s">
        <v>789</v>
      </c>
      <c r="B2432" s="35" t="s">
        <v>23</v>
      </c>
      <c r="C2432" s="35"/>
      <c r="D2432" s="33"/>
      <c r="E2432" s="33"/>
      <c r="F2432" s="49"/>
      <c r="G2432" s="206"/>
      <c r="H2432" s="206"/>
      <c r="I2432" s="662"/>
    </row>
    <row r="2433" spans="1:9" ht="15.75" x14ac:dyDescent="0.25">
      <c r="A2433" s="36">
        <v>273</v>
      </c>
      <c r="B2433" s="40" t="s">
        <v>3929</v>
      </c>
      <c r="C2433" s="26" t="s">
        <v>848</v>
      </c>
      <c r="D2433" s="42" t="s">
        <v>59</v>
      </c>
      <c r="E2433" s="27" t="s">
        <v>51</v>
      </c>
      <c r="F2433" s="152">
        <v>26.9</v>
      </c>
      <c r="G2433" s="153">
        <v>300</v>
      </c>
      <c r="H2433" s="153">
        <v>300</v>
      </c>
      <c r="I2433" s="668" t="s">
        <v>5849</v>
      </c>
    </row>
    <row r="2434" spans="1:9" ht="15.75" x14ac:dyDescent="0.25">
      <c r="A2434" s="36">
        <v>274</v>
      </c>
      <c r="B2434" s="40" t="s">
        <v>3930</v>
      </c>
      <c r="C2434" s="26" t="s">
        <v>848</v>
      </c>
      <c r="D2434" s="42" t="s">
        <v>59</v>
      </c>
      <c r="E2434" s="27" t="s">
        <v>51</v>
      </c>
      <c r="F2434" s="152">
        <v>8.1999999999999993</v>
      </c>
      <c r="G2434" s="153">
        <v>240</v>
      </c>
      <c r="H2434" s="153">
        <v>100</v>
      </c>
      <c r="I2434" s="668" t="s">
        <v>5849</v>
      </c>
    </row>
    <row r="2435" spans="1:9" ht="15.75" x14ac:dyDescent="0.25">
      <c r="A2435" s="36">
        <v>275</v>
      </c>
      <c r="B2435" s="40" t="s">
        <v>3932</v>
      </c>
      <c r="C2435" s="26" t="s">
        <v>848</v>
      </c>
      <c r="D2435" s="42" t="s">
        <v>59</v>
      </c>
      <c r="E2435" s="27" t="s">
        <v>51</v>
      </c>
      <c r="F2435" s="152">
        <v>25</v>
      </c>
      <c r="G2435" s="153">
        <v>700</v>
      </c>
      <c r="H2435" s="153">
        <v>700</v>
      </c>
      <c r="I2435" s="668" t="s">
        <v>5849</v>
      </c>
    </row>
    <row r="2436" spans="1:9" ht="15.75" x14ac:dyDescent="0.25">
      <c r="A2436" s="36">
        <v>276</v>
      </c>
      <c r="B2436" s="40" t="s">
        <v>3931</v>
      </c>
      <c r="C2436" s="26" t="s">
        <v>848</v>
      </c>
      <c r="D2436" s="42" t="s">
        <v>59</v>
      </c>
      <c r="E2436" s="27" t="s">
        <v>51</v>
      </c>
      <c r="F2436" s="152">
        <v>24</v>
      </c>
      <c r="G2436" s="153">
        <v>300</v>
      </c>
      <c r="H2436" s="153">
        <v>300</v>
      </c>
      <c r="I2436" s="668" t="s">
        <v>5849</v>
      </c>
    </row>
    <row r="2437" spans="1:9" ht="15.75" x14ac:dyDescent="0.25">
      <c r="A2437" s="36">
        <v>277</v>
      </c>
      <c r="B2437" s="40" t="s">
        <v>3933</v>
      </c>
      <c r="C2437" s="26" t="s">
        <v>848</v>
      </c>
      <c r="D2437" s="42" t="s">
        <v>59</v>
      </c>
      <c r="E2437" s="27" t="s">
        <v>51</v>
      </c>
      <c r="F2437" s="152">
        <v>6.4</v>
      </c>
      <c r="G2437" s="153"/>
      <c r="H2437" s="153">
        <v>300</v>
      </c>
      <c r="I2437" s="668" t="s">
        <v>5849</v>
      </c>
    </row>
    <row r="2438" spans="1:9" ht="15.75" x14ac:dyDescent="0.25">
      <c r="A2438" s="36">
        <v>278</v>
      </c>
      <c r="B2438" s="40" t="s">
        <v>3934</v>
      </c>
      <c r="C2438" s="26" t="s">
        <v>848</v>
      </c>
      <c r="D2438" s="42" t="s">
        <v>59</v>
      </c>
      <c r="E2438" s="27" t="s">
        <v>7</v>
      </c>
      <c r="F2438" s="152">
        <v>25.7</v>
      </c>
      <c r="G2438" s="153"/>
      <c r="H2438" s="153"/>
      <c r="I2438" s="668"/>
    </row>
    <row r="2439" spans="1:9" ht="15.75" x14ac:dyDescent="0.25">
      <c r="A2439" s="36">
        <v>279</v>
      </c>
      <c r="B2439" s="40" t="s">
        <v>1077</v>
      </c>
      <c r="C2439" s="26" t="s">
        <v>848</v>
      </c>
      <c r="D2439" s="42" t="s">
        <v>59</v>
      </c>
      <c r="E2439" s="27" t="s">
        <v>7</v>
      </c>
      <c r="F2439" s="152">
        <v>21.86</v>
      </c>
      <c r="G2439" s="153">
        <v>500</v>
      </c>
      <c r="H2439" s="153"/>
      <c r="I2439" s="668" t="s">
        <v>5849</v>
      </c>
    </row>
    <row r="2440" spans="1:9" ht="15.75" x14ac:dyDescent="0.25">
      <c r="A2440" s="36">
        <v>280</v>
      </c>
      <c r="B2440" s="40" t="s">
        <v>3935</v>
      </c>
      <c r="C2440" s="26" t="s">
        <v>850</v>
      </c>
      <c r="D2440" s="42" t="s">
        <v>59</v>
      </c>
      <c r="E2440" s="27" t="s">
        <v>7</v>
      </c>
      <c r="F2440" s="152">
        <v>17.079999999999998</v>
      </c>
      <c r="G2440" s="153">
        <v>800</v>
      </c>
      <c r="H2440" s="153">
        <v>800</v>
      </c>
      <c r="I2440" s="668" t="s">
        <v>5849</v>
      </c>
    </row>
    <row r="2441" spans="1:9" ht="15.75" x14ac:dyDescent="0.25">
      <c r="A2441" s="36">
        <v>281</v>
      </c>
      <c r="B2441" s="40" t="s">
        <v>3936</v>
      </c>
      <c r="C2441" s="26" t="s">
        <v>850</v>
      </c>
      <c r="D2441" s="42" t="s">
        <v>59</v>
      </c>
      <c r="E2441" s="27" t="s">
        <v>7</v>
      </c>
      <c r="F2441" s="152">
        <v>23.48</v>
      </c>
      <c r="G2441" s="153">
        <v>800</v>
      </c>
      <c r="H2441" s="153"/>
      <c r="I2441" s="668" t="s">
        <v>5849</v>
      </c>
    </row>
    <row r="2442" spans="1:9" ht="15.75" x14ac:dyDescent="0.25">
      <c r="A2442" s="36">
        <v>282</v>
      </c>
      <c r="B2442" s="40" t="s">
        <v>424</v>
      </c>
      <c r="C2442" s="26" t="s">
        <v>850</v>
      </c>
      <c r="D2442" s="42" t="s">
        <v>59</v>
      </c>
      <c r="E2442" s="27" t="s">
        <v>51</v>
      </c>
      <c r="F2442" s="152">
        <v>9.6999999999999993</v>
      </c>
      <c r="G2442" s="153">
        <v>380</v>
      </c>
      <c r="H2442" s="153"/>
      <c r="I2442" s="668" t="s">
        <v>5849</v>
      </c>
    </row>
    <row r="2443" spans="1:9" ht="15.75" x14ac:dyDescent="0.25">
      <c r="A2443" s="36">
        <v>283</v>
      </c>
      <c r="B2443" s="40" t="s">
        <v>1077</v>
      </c>
      <c r="C2443" s="26" t="s">
        <v>850</v>
      </c>
      <c r="D2443" s="42" t="s">
        <v>59</v>
      </c>
      <c r="E2443" s="27" t="s">
        <v>51</v>
      </c>
      <c r="F2443" s="152">
        <v>4.8</v>
      </c>
      <c r="G2443" s="153"/>
      <c r="H2443" s="153"/>
      <c r="I2443" s="668"/>
    </row>
    <row r="2444" spans="1:9" ht="15.75" x14ac:dyDescent="0.25">
      <c r="A2444" s="36">
        <v>284</v>
      </c>
      <c r="B2444" s="40" t="s">
        <v>3937</v>
      </c>
      <c r="C2444" s="26" t="s">
        <v>849</v>
      </c>
      <c r="D2444" s="42" t="s">
        <v>59</v>
      </c>
      <c r="E2444" s="27" t="s">
        <v>7</v>
      </c>
      <c r="F2444" s="152">
        <v>31.85</v>
      </c>
      <c r="G2444" s="153">
        <v>3800</v>
      </c>
      <c r="H2444" s="153">
        <v>700</v>
      </c>
      <c r="I2444" s="668" t="s">
        <v>5849</v>
      </c>
    </row>
    <row r="2445" spans="1:9" ht="15.75" x14ac:dyDescent="0.25">
      <c r="A2445" s="36">
        <v>285</v>
      </c>
      <c r="B2445" s="40" t="s">
        <v>3934</v>
      </c>
      <c r="C2445" s="26" t="s">
        <v>849</v>
      </c>
      <c r="D2445" s="42" t="s">
        <v>59</v>
      </c>
      <c r="E2445" s="27" t="s">
        <v>7</v>
      </c>
      <c r="F2445" s="152">
        <v>6.7</v>
      </c>
      <c r="G2445" s="153">
        <v>1100</v>
      </c>
      <c r="H2445" s="153">
        <v>590</v>
      </c>
      <c r="I2445" s="668" t="s">
        <v>5849</v>
      </c>
    </row>
    <row r="2446" spans="1:9" ht="15.75" x14ac:dyDescent="0.25">
      <c r="A2446" s="36">
        <v>286</v>
      </c>
      <c r="B2446" s="40" t="s">
        <v>3935</v>
      </c>
      <c r="C2446" s="26" t="s">
        <v>849</v>
      </c>
      <c r="D2446" s="42" t="s">
        <v>59</v>
      </c>
      <c r="E2446" s="27" t="s">
        <v>7</v>
      </c>
      <c r="F2446" s="152">
        <v>6.4</v>
      </c>
      <c r="G2446" s="153">
        <v>1400</v>
      </c>
      <c r="H2446" s="153"/>
      <c r="I2446" s="668" t="s">
        <v>5849</v>
      </c>
    </row>
    <row r="2447" spans="1:9" ht="15.75" x14ac:dyDescent="0.25">
      <c r="A2447" s="36">
        <v>287</v>
      </c>
      <c r="B2447" s="40" t="s">
        <v>1077</v>
      </c>
      <c r="C2447" s="26" t="s">
        <v>849</v>
      </c>
      <c r="D2447" s="42" t="s">
        <v>59</v>
      </c>
      <c r="E2447" s="27" t="s">
        <v>7</v>
      </c>
      <c r="F2447" s="152">
        <v>15.75</v>
      </c>
      <c r="G2447" s="153">
        <v>200</v>
      </c>
      <c r="H2447" s="153"/>
      <c r="I2447" s="668" t="s">
        <v>5849</v>
      </c>
    </row>
    <row r="2448" spans="1:9" ht="15.75" x14ac:dyDescent="0.25">
      <c r="A2448" s="36">
        <v>288</v>
      </c>
      <c r="B2448" s="40" t="s">
        <v>425</v>
      </c>
      <c r="C2448" s="26" t="s">
        <v>426</v>
      </c>
      <c r="D2448" s="42" t="s">
        <v>59</v>
      </c>
      <c r="E2448" s="27" t="s">
        <v>7</v>
      </c>
      <c r="F2448" s="152">
        <v>20</v>
      </c>
      <c r="G2448" s="153">
        <v>1100</v>
      </c>
      <c r="H2448" s="153"/>
      <c r="I2448" s="668" t="s">
        <v>5849</v>
      </c>
    </row>
    <row r="2449" spans="1:9" ht="15.75" x14ac:dyDescent="0.25">
      <c r="A2449" s="36">
        <v>289</v>
      </c>
      <c r="B2449" s="40" t="s">
        <v>427</v>
      </c>
      <c r="C2449" s="26" t="s">
        <v>426</v>
      </c>
      <c r="D2449" s="42" t="s">
        <v>59</v>
      </c>
      <c r="E2449" s="27" t="s">
        <v>51</v>
      </c>
      <c r="F2449" s="152">
        <v>5.8</v>
      </c>
      <c r="G2449" s="153">
        <v>310</v>
      </c>
      <c r="H2449" s="153"/>
      <c r="I2449" s="668" t="s">
        <v>5849</v>
      </c>
    </row>
    <row r="2450" spans="1:9" ht="15.75" x14ac:dyDescent="0.25">
      <c r="A2450" s="36">
        <v>290</v>
      </c>
      <c r="B2450" s="40" t="s">
        <v>428</v>
      </c>
      <c r="C2450" s="26" t="s">
        <v>426</v>
      </c>
      <c r="D2450" s="42" t="s">
        <v>59</v>
      </c>
      <c r="E2450" s="27" t="s">
        <v>51</v>
      </c>
      <c r="F2450" s="152">
        <v>14.2</v>
      </c>
      <c r="G2450" s="153">
        <v>300</v>
      </c>
      <c r="H2450" s="153"/>
      <c r="I2450" s="668" t="s">
        <v>5849</v>
      </c>
    </row>
    <row r="2451" spans="1:9" ht="15.75" x14ac:dyDescent="0.25">
      <c r="A2451" s="36">
        <v>291</v>
      </c>
      <c r="B2451" s="40" t="s">
        <v>429</v>
      </c>
      <c r="C2451" s="26" t="s">
        <v>6049</v>
      </c>
      <c r="D2451" s="42" t="s">
        <v>59</v>
      </c>
      <c r="E2451" s="27" t="s">
        <v>7</v>
      </c>
      <c r="F2451" s="152">
        <v>48</v>
      </c>
      <c r="G2451" s="153">
        <v>410</v>
      </c>
      <c r="H2451" s="153"/>
      <c r="I2451" s="668" t="s">
        <v>5849</v>
      </c>
    </row>
    <row r="2452" spans="1:9" ht="15.75" x14ac:dyDescent="0.25">
      <c r="A2452" s="36">
        <v>292</v>
      </c>
      <c r="B2452" s="40" t="s">
        <v>430</v>
      </c>
      <c r="C2452" s="26" t="s">
        <v>426</v>
      </c>
      <c r="D2452" s="42" t="s">
        <v>59</v>
      </c>
      <c r="E2452" s="27" t="s">
        <v>51</v>
      </c>
      <c r="F2452" s="152">
        <v>10.5</v>
      </c>
      <c r="G2452" s="153">
        <v>500</v>
      </c>
      <c r="H2452" s="153"/>
      <c r="I2452" s="668" t="s">
        <v>5849</v>
      </c>
    </row>
    <row r="2453" spans="1:9" ht="15.75" x14ac:dyDescent="0.25">
      <c r="A2453" s="36">
        <v>293</v>
      </c>
      <c r="B2453" s="40" t="s">
        <v>431</v>
      </c>
      <c r="C2453" s="26" t="s">
        <v>426</v>
      </c>
      <c r="D2453" s="42" t="s">
        <v>59</v>
      </c>
      <c r="E2453" s="27" t="s">
        <v>51</v>
      </c>
      <c r="F2453" s="152">
        <v>4.53</v>
      </c>
      <c r="G2453" s="153">
        <v>300</v>
      </c>
      <c r="H2453" s="153"/>
      <c r="I2453" s="668" t="s">
        <v>5849</v>
      </c>
    </row>
    <row r="2454" spans="1:9" ht="15.75" x14ac:dyDescent="0.25">
      <c r="A2454" s="36">
        <v>294</v>
      </c>
      <c r="B2454" s="40" t="s">
        <v>432</v>
      </c>
      <c r="C2454" s="26" t="s">
        <v>426</v>
      </c>
      <c r="D2454" s="42" t="s">
        <v>59</v>
      </c>
      <c r="E2454" s="27" t="s">
        <v>51</v>
      </c>
      <c r="F2454" s="152">
        <v>9.5</v>
      </c>
      <c r="G2454" s="153">
        <v>450</v>
      </c>
      <c r="H2454" s="153"/>
      <c r="I2454" s="668" t="s">
        <v>5849</v>
      </c>
    </row>
    <row r="2455" spans="1:9" ht="15.75" x14ac:dyDescent="0.25">
      <c r="A2455" s="36">
        <v>295</v>
      </c>
      <c r="B2455" s="40" t="s">
        <v>433</v>
      </c>
      <c r="C2455" s="26" t="s">
        <v>434</v>
      </c>
      <c r="D2455" s="42" t="s">
        <v>59</v>
      </c>
      <c r="E2455" s="27" t="s">
        <v>51</v>
      </c>
      <c r="F2455" s="152">
        <v>4.7</v>
      </c>
      <c r="G2455" s="153"/>
      <c r="H2455" s="153"/>
      <c r="I2455" s="668"/>
    </row>
    <row r="2456" spans="1:9" ht="15.75" x14ac:dyDescent="0.25">
      <c r="A2456" s="36">
        <v>296</v>
      </c>
      <c r="B2456" s="40" t="s">
        <v>435</v>
      </c>
      <c r="C2456" s="26" t="s">
        <v>434</v>
      </c>
      <c r="D2456" s="42" t="s">
        <v>59</v>
      </c>
      <c r="E2456" s="27" t="s">
        <v>51</v>
      </c>
      <c r="F2456" s="152">
        <v>4.0999999999999996</v>
      </c>
      <c r="G2456" s="153"/>
      <c r="H2456" s="153"/>
      <c r="I2456" s="668"/>
    </row>
    <row r="2457" spans="1:9" ht="15.75" x14ac:dyDescent="0.25">
      <c r="A2457" s="36">
        <v>297</v>
      </c>
      <c r="B2457" s="40" t="s">
        <v>436</v>
      </c>
      <c r="C2457" s="26" t="s">
        <v>434</v>
      </c>
      <c r="D2457" s="42" t="s">
        <v>59</v>
      </c>
      <c r="E2457" s="27" t="s">
        <v>51</v>
      </c>
      <c r="F2457" s="152">
        <v>6.3</v>
      </c>
      <c r="G2457" s="153"/>
      <c r="H2457" s="153"/>
      <c r="I2457" s="668"/>
    </row>
    <row r="2458" spans="1:9" ht="15.75" x14ac:dyDescent="0.25">
      <c r="A2458" s="36">
        <v>298</v>
      </c>
      <c r="B2458" s="40" t="s">
        <v>437</v>
      </c>
      <c r="C2458" s="26" t="s">
        <v>434</v>
      </c>
      <c r="D2458" s="42" t="s">
        <v>59</v>
      </c>
      <c r="E2458" s="27" t="s">
        <v>51</v>
      </c>
      <c r="F2458" s="152">
        <v>0.3</v>
      </c>
      <c r="G2458" s="153"/>
      <c r="H2458" s="153"/>
      <c r="I2458" s="668"/>
    </row>
    <row r="2459" spans="1:9" ht="15.75" x14ac:dyDescent="0.25">
      <c r="A2459" s="36">
        <v>299</v>
      </c>
      <c r="B2459" s="40" t="s">
        <v>438</v>
      </c>
      <c r="C2459" s="26" t="s">
        <v>434</v>
      </c>
      <c r="D2459" s="42" t="s">
        <v>59</v>
      </c>
      <c r="E2459" s="27" t="s">
        <v>51</v>
      </c>
      <c r="F2459" s="152">
        <v>1.6</v>
      </c>
      <c r="G2459" s="153"/>
      <c r="H2459" s="153"/>
      <c r="I2459" s="668"/>
    </row>
    <row r="2460" spans="1:9" ht="15.75" x14ac:dyDescent="0.25">
      <c r="A2460" s="36">
        <v>300</v>
      </c>
      <c r="B2460" s="40" t="s">
        <v>439</v>
      </c>
      <c r="C2460" s="26" t="s">
        <v>434</v>
      </c>
      <c r="D2460" s="42" t="s">
        <v>59</v>
      </c>
      <c r="E2460" s="27" t="s">
        <v>51</v>
      </c>
      <c r="F2460" s="152">
        <v>3</v>
      </c>
      <c r="G2460" s="153">
        <v>460</v>
      </c>
      <c r="H2460" s="153"/>
      <c r="I2460" s="668" t="s">
        <v>5849</v>
      </c>
    </row>
    <row r="2461" spans="1:9" ht="15.75" x14ac:dyDescent="0.25">
      <c r="A2461" s="36">
        <v>301</v>
      </c>
      <c r="B2461" s="40" t="s">
        <v>24</v>
      </c>
      <c r="C2461" s="26" t="s">
        <v>434</v>
      </c>
      <c r="D2461" s="42" t="s">
        <v>59</v>
      </c>
      <c r="E2461" s="27" t="s">
        <v>7</v>
      </c>
      <c r="F2461" s="152">
        <v>17</v>
      </c>
      <c r="G2461" s="153">
        <v>340</v>
      </c>
      <c r="H2461" s="153"/>
      <c r="I2461" s="668" t="s">
        <v>5849</v>
      </c>
    </row>
    <row r="2462" spans="1:9" ht="15.75" x14ac:dyDescent="0.25">
      <c r="A2462" s="36">
        <v>302</v>
      </c>
      <c r="B2462" s="40" t="s">
        <v>440</v>
      </c>
      <c r="C2462" s="26" t="s">
        <v>434</v>
      </c>
      <c r="D2462" s="42" t="s">
        <v>59</v>
      </c>
      <c r="E2462" s="27" t="s">
        <v>51</v>
      </c>
      <c r="F2462" s="152">
        <v>3.3</v>
      </c>
      <c r="G2462" s="153">
        <v>320</v>
      </c>
      <c r="H2462" s="153"/>
      <c r="I2462" s="668" t="s">
        <v>5849</v>
      </c>
    </row>
    <row r="2463" spans="1:9" ht="15.75" x14ac:dyDescent="0.25">
      <c r="A2463" s="36">
        <v>303</v>
      </c>
      <c r="B2463" s="40" t="s">
        <v>441</v>
      </c>
      <c r="C2463" s="26" t="s">
        <v>434</v>
      </c>
      <c r="D2463" s="42" t="s">
        <v>59</v>
      </c>
      <c r="E2463" s="27" t="s">
        <v>51</v>
      </c>
      <c r="F2463" s="152">
        <v>3.6</v>
      </c>
      <c r="G2463" s="153">
        <v>480</v>
      </c>
      <c r="H2463" s="153"/>
      <c r="I2463" s="668" t="s">
        <v>5849</v>
      </c>
    </row>
    <row r="2464" spans="1:9" ht="15.75" x14ac:dyDescent="0.25">
      <c r="A2464" s="36">
        <v>304</v>
      </c>
      <c r="B2464" s="40" t="s">
        <v>432</v>
      </c>
      <c r="C2464" s="26" t="s">
        <v>434</v>
      </c>
      <c r="D2464" s="42" t="s">
        <v>59</v>
      </c>
      <c r="E2464" s="27" t="s">
        <v>51</v>
      </c>
      <c r="F2464" s="152">
        <v>2.4</v>
      </c>
      <c r="G2464" s="153"/>
      <c r="H2464" s="153"/>
      <c r="I2464" s="668"/>
    </row>
    <row r="2465" spans="1:9" ht="15.75" x14ac:dyDescent="0.25">
      <c r="A2465" s="36">
        <v>305</v>
      </c>
      <c r="B2465" s="40" t="s">
        <v>431</v>
      </c>
      <c r="C2465" s="26" t="s">
        <v>434</v>
      </c>
      <c r="D2465" s="42" t="s">
        <v>59</v>
      </c>
      <c r="E2465" s="27" t="s">
        <v>51</v>
      </c>
      <c r="F2465" s="152">
        <v>1.3</v>
      </c>
      <c r="G2465" s="153"/>
      <c r="H2465" s="153"/>
      <c r="I2465" s="668"/>
    </row>
    <row r="2466" spans="1:9" ht="15.75" x14ac:dyDescent="0.25">
      <c r="A2466" s="36">
        <v>306</v>
      </c>
      <c r="B2466" s="40" t="s">
        <v>435</v>
      </c>
      <c r="C2466" s="26" t="s">
        <v>434</v>
      </c>
      <c r="D2466" s="42" t="s">
        <v>59</v>
      </c>
      <c r="E2466" s="27" t="s">
        <v>51</v>
      </c>
      <c r="F2466" s="152">
        <v>3</v>
      </c>
      <c r="G2466" s="153"/>
      <c r="H2466" s="153"/>
      <c r="I2466" s="668"/>
    </row>
    <row r="2467" spans="1:9" ht="15.75" x14ac:dyDescent="0.25">
      <c r="A2467" s="36">
        <v>307</v>
      </c>
      <c r="B2467" s="40" t="s">
        <v>436</v>
      </c>
      <c r="C2467" s="26" t="s">
        <v>434</v>
      </c>
      <c r="D2467" s="42" t="s">
        <v>59</v>
      </c>
      <c r="E2467" s="27" t="s">
        <v>51</v>
      </c>
      <c r="F2467" s="152">
        <v>3.4</v>
      </c>
      <c r="G2467" s="153"/>
      <c r="H2467" s="153"/>
      <c r="I2467" s="668"/>
    </row>
    <row r="2468" spans="1:9" ht="15.75" x14ac:dyDescent="0.25">
      <c r="A2468" s="33" t="s">
        <v>790</v>
      </c>
      <c r="B2468" s="35" t="s">
        <v>851</v>
      </c>
      <c r="C2468" s="35"/>
      <c r="D2468" s="33"/>
      <c r="E2468" s="33"/>
      <c r="F2468" s="49"/>
      <c r="G2468" s="206"/>
      <c r="H2468" s="206"/>
      <c r="I2468" s="662"/>
    </row>
    <row r="2469" spans="1:9" ht="15.75" x14ac:dyDescent="0.25">
      <c r="A2469" s="36">
        <v>308</v>
      </c>
      <c r="B2469" s="40" t="s">
        <v>444</v>
      </c>
      <c r="C2469" s="26" t="s">
        <v>445</v>
      </c>
      <c r="D2469" s="42" t="s">
        <v>59</v>
      </c>
      <c r="E2469" s="27" t="s">
        <v>7</v>
      </c>
      <c r="F2469" s="152">
        <v>16.399999999999999</v>
      </c>
      <c r="G2469" s="153"/>
      <c r="H2469" s="153"/>
      <c r="I2469" s="662"/>
    </row>
    <row r="2470" spans="1:9" ht="15.75" x14ac:dyDescent="0.25">
      <c r="A2470" s="36">
        <v>309</v>
      </c>
      <c r="B2470" s="40" t="s">
        <v>446</v>
      </c>
      <c r="C2470" s="26" t="s">
        <v>445</v>
      </c>
      <c r="D2470" s="42" t="s">
        <v>59</v>
      </c>
      <c r="E2470" s="27" t="s">
        <v>51</v>
      </c>
      <c r="F2470" s="152">
        <v>6.5</v>
      </c>
      <c r="G2470" s="153">
        <v>500</v>
      </c>
      <c r="H2470" s="153">
        <v>500</v>
      </c>
      <c r="I2470" s="662"/>
    </row>
    <row r="2471" spans="1:9" ht="15.75" x14ac:dyDescent="0.25">
      <c r="A2471" s="36">
        <v>310</v>
      </c>
      <c r="B2471" s="40" t="s">
        <v>447</v>
      </c>
      <c r="C2471" s="26" t="s">
        <v>445</v>
      </c>
      <c r="D2471" s="42" t="s">
        <v>59</v>
      </c>
      <c r="E2471" s="27" t="s">
        <v>51</v>
      </c>
      <c r="F2471" s="152">
        <v>4.7</v>
      </c>
      <c r="G2471" s="153">
        <v>350</v>
      </c>
      <c r="H2471" s="153">
        <v>350</v>
      </c>
      <c r="I2471" s="662"/>
    </row>
    <row r="2472" spans="1:9" ht="15.75" x14ac:dyDescent="0.25">
      <c r="A2472" s="36">
        <v>311</v>
      </c>
      <c r="B2472" s="40" t="s">
        <v>448</v>
      </c>
      <c r="C2472" s="26" t="s">
        <v>445</v>
      </c>
      <c r="D2472" s="42" t="s">
        <v>59</v>
      </c>
      <c r="E2472" s="27" t="s">
        <v>51</v>
      </c>
      <c r="F2472" s="152">
        <v>5.2</v>
      </c>
      <c r="G2472" s="153">
        <v>300</v>
      </c>
      <c r="H2472" s="153"/>
      <c r="I2472" s="662"/>
    </row>
    <row r="2473" spans="1:9" ht="15.75" x14ac:dyDescent="0.25">
      <c r="A2473" s="36">
        <v>312</v>
      </c>
      <c r="B2473" s="40" t="s">
        <v>449</v>
      </c>
      <c r="C2473" s="26" t="s">
        <v>445</v>
      </c>
      <c r="D2473" s="42" t="s">
        <v>59</v>
      </c>
      <c r="E2473" s="27" t="s">
        <v>7</v>
      </c>
      <c r="F2473" s="152">
        <v>4.5999999999999996</v>
      </c>
      <c r="G2473" s="153">
        <v>550</v>
      </c>
      <c r="H2473" s="153">
        <v>550</v>
      </c>
      <c r="I2473" s="662"/>
    </row>
    <row r="2474" spans="1:9" ht="15.75" x14ac:dyDescent="0.25">
      <c r="A2474" s="36">
        <v>313</v>
      </c>
      <c r="B2474" s="40" t="s">
        <v>450</v>
      </c>
      <c r="C2474" s="26" t="s">
        <v>445</v>
      </c>
      <c r="D2474" s="42" t="s">
        <v>59</v>
      </c>
      <c r="E2474" s="27" t="s">
        <v>51</v>
      </c>
      <c r="F2474" s="152">
        <v>2.6</v>
      </c>
      <c r="G2474" s="153">
        <v>250</v>
      </c>
      <c r="H2474" s="153"/>
      <c r="I2474" s="662"/>
    </row>
    <row r="2475" spans="1:9" ht="15.75" x14ac:dyDescent="0.25">
      <c r="A2475" s="36">
        <v>314</v>
      </c>
      <c r="B2475" s="40" t="s">
        <v>451</v>
      </c>
      <c r="C2475" s="26" t="s">
        <v>445</v>
      </c>
      <c r="D2475" s="42" t="s">
        <v>59</v>
      </c>
      <c r="E2475" s="27" t="s">
        <v>51</v>
      </c>
      <c r="F2475" s="152">
        <v>2</v>
      </c>
      <c r="G2475" s="153">
        <v>270</v>
      </c>
      <c r="H2475" s="153"/>
      <c r="I2475" s="662"/>
    </row>
    <row r="2476" spans="1:9" ht="15.75" x14ac:dyDescent="0.25">
      <c r="A2476" s="36">
        <v>315</v>
      </c>
      <c r="B2476" s="40" t="s">
        <v>452</v>
      </c>
      <c r="C2476" s="26" t="s">
        <v>445</v>
      </c>
      <c r="D2476" s="42" t="s">
        <v>59</v>
      </c>
      <c r="E2476" s="27" t="s">
        <v>7</v>
      </c>
      <c r="F2476" s="152">
        <v>1.5</v>
      </c>
      <c r="G2476" s="153">
        <v>220</v>
      </c>
      <c r="H2476" s="153"/>
      <c r="I2476" s="662"/>
    </row>
    <row r="2477" spans="1:9" ht="15.75" x14ac:dyDescent="0.25">
      <c r="A2477" s="36">
        <v>316</v>
      </c>
      <c r="B2477" s="40" t="s">
        <v>453</v>
      </c>
      <c r="C2477" s="26" t="s">
        <v>445</v>
      </c>
      <c r="D2477" s="42" t="s">
        <v>59</v>
      </c>
      <c r="E2477" s="27" t="s">
        <v>51</v>
      </c>
      <c r="F2477" s="152">
        <v>4</v>
      </c>
      <c r="G2477" s="153">
        <v>200</v>
      </c>
      <c r="H2477" s="153"/>
      <c r="I2477" s="662"/>
    </row>
    <row r="2478" spans="1:9" ht="15.75" x14ac:dyDescent="0.25">
      <c r="A2478" s="36">
        <v>317</v>
      </c>
      <c r="B2478" s="40" t="s">
        <v>454</v>
      </c>
      <c r="C2478" s="26" t="s">
        <v>445</v>
      </c>
      <c r="D2478" s="42" t="s">
        <v>59</v>
      </c>
      <c r="E2478" s="27" t="s">
        <v>51</v>
      </c>
      <c r="F2478" s="152">
        <v>3</v>
      </c>
      <c r="G2478" s="153">
        <v>150</v>
      </c>
      <c r="H2478" s="153"/>
      <c r="I2478" s="662"/>
    </row>
    <row r="2479" spans="1:9" ht="15.75" x14ac:dyDescent="0.25">
      <c r="A2479" s="36">
        <v>318</v>
      </c>
      <c r="B2479" s="40" t="s">
        <v>455</v>
      </c>
      <c r="C2479" s="26" t="s">
        <v>445</v>
      </c>
      <c r="D2479" s="42" t="s">
        <v>59</v>
      </c>
      <c r="E2479" s="27" t="s">
        <v>51</v>
      </c>
      <c r="F2479" s="152">
        <v>1</v>
      </c>
      <c r="G2479" s="153">
        <v>170</v>
      </c>
      <c r="H2479" s="153"/>
      <c r="I2479" s="662"/>
    </row>
    <row r="2480" spans="1:9" ht="15.75" x14ac:dyDescent="0.25">
      <c r="A2480" s="36">
        <v>319</v>
      </c>
      <c r="B2480" s="40" t="s">
        <v>456</v>
      </c>
      <c r="C2480" s="26" t="s">
        <v>445</v>
      </c>
      <c r="D2480" s="42" t="s">
        <v>59</v>
      </c>
      <c r="E2480" s="27" t="s">
        <v>51</v>
      </c>
      <c r="F2480" s="152">
        <v>5</v>
      </c>
      <c r="G2480" s="153">
        <v>450</v>
      </c>
      <c r="H2480" s="153"/>
      <c r="I2480" s="662"/>
    </row>
    <row r="2481" spans="1:9" ht="15.75" x14ac:dyDescent="0.25">
      <c r="A2481" s="36">
        <v>320</v>
      </c>
      <c r="B2481" s="40" t="s">
        <v>457</v>
      </c>
      <c r="C2481" s="26" t="s">
        <v>458</v>
      </c>
      <c r="D2481" s="42" t="s">
        <v>59</v>
      </c>
      <c r="E2481" s="27" t="s">
        <v>7</v>
      </c>
      <c r="F2481" s="152">
        <v>7</v>
      </c>
      <c r="G2481" s="153"/>
      <c r="H2481" s="153"/>
      <c r="I2481" s="662"/>
    </row>
    <row r="2482" spans="1:9" ht="15.75" x14ac:dyDescent="0.25">
      <c r="A2482" s="36">
        <v>321</v>
      </c>
      <c r="B2482" s="40" t="s">
        <v>459</v>
      </c>
      <c r="C2482" s="26" t="s">
        <v>458</v>
      </c>
      <c r="D2482" s="42" t="s">
        <v>59</v>
      </c>
      <c r="E2482" s="27" t="s">
        <v>51</v>
      </c>
      <c r="F2482" s="152">
        <v>4.5</v>
      </c>
      <c r="G2482" s="153">
        <v>800</v>
      </c>
      <c r="H2482" s="153">
        <v>450</v>
      </c>
      <c r="I2482" s="662"/>
    </row>
    <row r="2483" spans="1:9" ht="15.75" x14ac:dyDescent="0.25">
      <c r="A2483" s="36">
        <v>322</v>
      </c>
      <c r="B2483" s="40" t="s">
        <v>460</v>
      </c>
      <c r="C2483" s="26" t="s">
        <v>458</v>
      </c>
      <c r="D2483" s="42" t="s">
        <v>59</v>
      </c>
      <c r="E2483" s="27" t="s">
        <v>51</v>
      </c>
      <c r="F2483" s="152">
        <v>2.5</v>
      </c>
      <c r="G2483" s="153">
        <v>750</v>
      </c>
      <c r="H2483" s="153"/>
      <c r="I2483" s="662"/>
    </row>
    <row r="2484" spans="1:9" ht="15.75" x14ac:dyDescent="0.25">
      <c r="A2484" s="36">
        <v>323</v>
      </c>
      <c r="B2484" s="40" t="s">
        <v>461</v>
      </c>
      <c r="C2484" s="26" t="s">
        <v>458</v>
      </c>
      <c r="D2484" s="42" t="s">
        <v>59</v>
      </c>
      <c r="E2484" s="27" t="s">
        <v>7</v>
      </c>
      <c r="F2484" s="152">
        <v>16.5</v>
      </c>
      <c r="G2484" s="153">
        <v>380</v>
      </c>
      <c r="H2484" s="153"/>
      <c r="I2484" s="662"/>
    </row>
    <row r="2485" spans="1:9" ht="15.75" x14ac:dyDescent="0.25">
      <c r="A2485" s="36">
        <v>324</v>
      </c>
      <c r="B2485" s="40" t="s">
        <v>462</v>
      </c>
      <c r="C2485" s="26" t="s">
        <v>458</v>
      </c>
      <c r="D2485" s="42" t="s">
        <v>59</v>
      </c>
      <c r="E2485" s="27" t="s">
        <v>51</v>
      </c>
      <c r="F2485" s="152">
        <v>6.7</v>
      </c>
      <c r="G2485" s="153"/>
      <c r="H2485" s="153"/>
      <c r="I2485" s="662"/>
    </row>
    <row r="2486" spans="1:9" ht="15.75" x14ac:dyDescent="0.25">
      <c r="A2486" s="36">
        <v>325</v>
      </c>
      <c r="B2486" s="40" t="s">
        <v>463</v>
      </c>
      <c r="C2486" s="26" t="s">
        <v>458</v>
      </c>
      <c r="D2486" s="42" t="s">
        <v>59</v>
      </c>
      <c r="E2486" s="27" t="s">
        <v>51</v>
      </c>
      <c r="F2486" s="152">
        <v>9.8000000000000007</v>
      </c>
      <c r="G2486" s="153">
        <v>490</v>
      </c>
      <c r="H2486" s="153"/>
      <c r="I2486" s="662"/>
    </row>
    <row r="2487" spans="1:9" ht="15.75" x14ac:dyDescent="0.25">
      <c r="A2487" s="36">
        <v>326</v>
      </c>
      <c r="B2487" s="40" t="s">
        <v>464</v>
      </c>
      <c r="C2487" s="26" t="s">
        <v>458</v>
      </c>
      <c r="D2487" s="42" t="s">
        <v>59</v>
      </c>
      <c r="E2487" s="27" t="s">
        <v>7</v>
      </c>
      <c r="F2487" s="152">
        <v>2.2000000000000002</v>
      </c>
      <c r="G2487" s="153"/>
      <c r="H2487" s="153"/>
      <c r="I2487" s="662"/>
    </row>
    <row r="2488" spans="1:9" ht="15.75" x14ac:dyDescent="0.25">
      <c r="A2488" s="36">
        <v>327</v>
      </c>
      <c r="B2488" s="40" t="s">
        <v>465</v>
      </c>
      <c r="C2488" s="26" t="s">
        <v>458</v>
      </c>
      <c r="D2488" s="42" t="s">
        <v>59</v>
      </c>
      <c r="E2488" s="27" t="s">
        <v>7</v>
      </c>
      <c r="F2488" s="152">
        <v>9.5</v>
      </c>
      <c r="G2488" s="153">
        <v>350</v>
      </c>
      <c r="H2488" s="153"/>
      <c r="I2488" s="662"/>
    </row>
    <row r="2489" spans="1:9" ht="15.75" x14ac:dyDescent="0.25">
      <c r="A2489" s="36">
        <v>328</v>
      </c>
      <c r="B2489" s="40" t="s">
        <v>466</v>
      </c>
      <c r="C2489" s="26" t="s">
        <v>458</v>
      </c>
      <c r="D2489" s="42" t="s">
        <v>59</v>
      </c>
      <c r="E2489" s="27" t="s">
        <v>51</v>
      </c>
      <c r="F2489" s="152">
        <v>4.5</v>
      </c>
      <c r="G2489" s="153">
        <v>750</v>
      </c>
      <c r="H2489" s="153">
        <v>650</v>
      </c>
      <c r="I2489" s="662"/>
    </row>
    <row r="2490" spans="1:9" ht="15.75" x14ac:dyDescent="0.25">
      <c r="A2490" s="36">
        <v>329</v>
      </c>
      <c r="B2490" s="40" t="s">
        <v>463</v>
      </c>
      <c r="C2490" s="26" t="s">
        <v>458</v>
      </c>
      <c r="D2490" s="42" t="s">
        <v>59</v>
      </c>
      <c r="E2490" s="27" t="s">
        <v>51</v>
      </c>
      <c r="F2490" s="152">
        <v>5</v>
      </c>
      <c r="G2490" s="153"/>
      <c r="H2490" s="153"/>
      <c r="I2490" s="662"/>
    </row>
    <row r="2491" spans="1:9" ht="15.75" x14ac:dyDescent="0.25">
      <c r="A2491" s="36">
        <v>330</v>
      </c>
      <c r="B2491" s="40" t="s">
        <v>467</v>
      </c>
      <c r="C2491" s="26" t="s">
        <v>458</v>
      </c>
      <c r="D2491" s="42" t="s">
        <v>59</v>
      </c>
      <c r="E2491" s="27" t="s">
        <v>7</v>
      </c>
      <c r="F2491" s="152">
        <v>5.4</v>
      </c>
      <c r="G2491" s="153"/>
      <c r="H2491" s="153"/>
      <c r="I2491" s="662"/>
    </row>
    <row r="2492" spans="1:9" ht="15.75" x14ac:dyDescent="0.25">
      <c r="A2492" s="36">
        <v>331</v>
      </c>
      <c r="B2492" s="40" t="s">
        <v>468</v>
      </c>
      <c r="C2492" s="26" t="s">
        <v>458</v>
      </c>
      <c r="D2492" s="42" t="s">
        <v>59</v>
      </c>
      <c r="E2492" s="27" t="s">
        <v>51</v>
      </c>
      <c r="F2492" s="152">
        <v>2.5</v>
      </c>
      <c r="G2492" s="153">
        <v>500</v>
      </c>
      <c r="H2492" s="153"/>
      <c r="I2492" s="662"/>
    </row>
    <row r="2493" spans="1:9" ht="15.75" x14ac:dyDescent="0.25">
      <c r="A2493" s="36">
        <v>332</v>
      </c>
      <c r="B2493" s="40" t="s">
        <v>469</v>
      </c>
      <c r="C2493" s="26" t="s">
        <v>458</v>
      </c>
      <c r="D2493" s="42" t="s">
        <v>59</v>
      </c>
      <c r="E2493" s="27" t="s">
        <v>51</v>
      </c>
      <c r="F2493" s="152">
        <v>2.9</v>
      </c>
      <c r="G2493" s="153"/>
      <c r="H2493" s="153"/>
      <c r="I2493" s="662"/>
    </row>
    <row r="2494" spans="1:9" ht="15.75" x14ac:dyDescent="0.25">
      <c r="A2494" s="36">
        <v>333</v>
      </c>
      <c r="B2494" s="40" t="s">
        <v>470</v>
      </c>
      <c r="C2494" s="26" t="s">
        <v>6050</v>
      </c>
      <c r="D2494" s="42" t="s">
        <v>59</v>
      </c>
      <c r="E2494" s="27" t="s">
        <v>7</v>
      </c>
      <c r="F2494" s="152">
        <v>30.6</v>
      </c>
      <c r="G2494" s="153">
        <v>2200</v>
      </c>
      <c r="H2494" s="153"/>
      <c r="I2494" s="662"/>
    </row>
    <row r="2495" spans="1:9" ht="15.75" x14ac:dyDescent="0.25">
      <c r="A2495" s="36">
        <v>334</v>
      </c>
      <c r="B2495" s="40" t="s">
        <v>471</v>
      </c>
      <c r="C2495" s="26" t="s">
        <v>458</v>
      </c>
      <c r="D2495" s="42" t="s">
        <v>59</v>
      </c>
      <c r="E2495" s="27" t="s">
        <v>51</v>
      </c>
      <c r="F2495" s="152">
        <v>7.2</v>
      </c>
      <c r="G2495" s="153">
        <v>1500</v>
      </c>
      <c r="H2495" s="153">
        <v>1500</v>
      </c>
      <c r="I2495" s="662"/>
    </row>
    <row r="2496" spans="1:9" ht="15.75" x14ac:dyDescent="0.25">
      <c r="A2496" s="36">
        <v>335</v>
      </c>
      <c r="B2496" s="40" t="s">
        <v>472</v>
      </c>
      <c r="C2496" s="26" t="s">
        <v>473</v>
      </c>
      <c r="D2496" s="42" t="s">
        <v>59</v>
      </c>
      <c r="E2496" s="27" t="s">
        <v>51</v>
      </c>
      <c r="F2496" s="152">
        <v>6</v>
      </c>
      <c r="G2496" s="153">
        <v>600</v>
      </c>
      <c r="H2496" s="153">
        <v>600</v>
      </c>
      <c r="I2496" s="662"/>
    </row>
    <row r="2497" spans="1:9" ht="15.75" x14ac:dyDescent="0.25">
      <c r="A2497" s="36">
        <v>336</v>
      </c>
      <c r="B2497" s="40" t="s">
        <v>474</v>
      </c>
      <c r="C2497" s="26" t="s">
        <v>473</v>
      </c>
      <c r="D2497" s="42" t="s">
        <v>59</v>
      </c>
      <c r="E2497" s="27" t="s">
        <v>51</v>
      </c>
      <c r="F2497" s="152">
        <v>6</v>
      </c>
      <c r="G2497" s="153">
        <v>450</v>
      </c>
      <c r="H2497" s="153"/>
      <c r="I2497" s="662"/>
    </row>
    <row r="2498" spans="1:9" ht="15.75" x14ac:dyDescent="0.25">
      <c r="A2498" s="36">
        <v>337</v>
      </c>
      <c r="B2498" s="40" t="s">
        <v>475</v>
      </c>
      <c r="C2498" s="26" t="s">
        <v>476</v>
      </c>
      <c r="D2498" s="42" t="s">
        <v>59</v>
      </c>
      <c r="E2498" s="27" t="s">
        <v>51</v>
      </c>
      <c r="F2498" s="152">
        <v>6.4</v>
      </c>
      <c r="G2498" s="153"/>
      <c r="H2498" s="153"/>
      <c r="I2498" s="662"/>
    </row>
    <row r="2499" spans="1:9" ht="15.75" x14ac:dyDescent="0.25">
      <c r="A2499" s="36">
        <v>338</v>
      </c>
      <c r="B2499" s="40" t="s">
        <v>477</v>
      </c>
      <c r="C2499" s="26" t="s">
        <v>478</v>
      </c>
      <c r="D2499" s="42" t="s">
        <v>59</v>
      </c>
      <c r="E2499" s="27" t="s">
        <v>51</v>
      </c>
      <c r="F2499" s="152">
        <v>0.9</v>
      </c>
      <c r="G2499" s="153"/>
      <c r="H2499" s="153"/>
      <c r="I2499" s="662"/>
    </row>
    <row r="2500" spans="1:9" ht="15.75" x14ac:dyDescent="0.25">
      <c r="A2500" s="36">
        <v>339</v>
      </c>
      <c r="B2500" s="40" t="s">
        <v>425</v>
      </c>
      <c r="C2500" s="26" t="s">
        <v>478</v>
      </c>
      <c r="D2500" s="42" t="s">
        <v>59</v>
      </c>
      <c r="E2500" s="27" t="s">
        <v>7</v>
      </c>
      <c r="F2500" s="152">
        <v>2.7</v>
      </c>
      <c r="G2500" s="153">
        <v>190</v>
      </c>
      <c r="H2500" s="153">
        <v>190</v>
      </c>
      <c r="I2500" s="662"/>
    </row>
    <row r="2501" spans="1:9" ht="15.75" x14ac:dyDescent="0.25">
      <c r="A2501" s="36">
        <v>340</v>
      </c>
      <c r="B2501" s="40" t="s">
        <v>479</v>
      </c>
      <c r="C2501" s="26" t="s">
        <v>478</v>
      </c>
      <c r="D2501" s="42" t="s">
        <v>59</v>
      </c>
      <c r="E2501" s="27" t="s">
        <v>7</v>
      </c>
      <c r="F2501" s="152">
        <v>10.1</v>
      </c>
      <c r="G2501" s="153">
        <v>80</v>
      </c>
      <c r="H2501" s="153">
        <v>80</v>
      </c>
      <c r="I2501" s="662"/>
    </row>
    <row r="2502" spans="1:9" ht="15.75" x14ac:dyDescent="0.25">
      <c r="A2502" s="36">
        <v>341</v>
      </c>
      <c r="B2502" s="40" t="s">
        <v>480</v>
      </c>
      <c r="C2502" s="26" t="s">
        <v>478</v>
      </c>
      <c r="D2502" s="42" t="s">
        <v>59</v>
      </c>
      <c r="E2502" s="27" t="s">
        <v>51</v>
      </c>
      <c r="F2502" s="152">
        <v>5.5</v>
      </c>
      <c r="G2502" s="153">
        <v>290</v>
      </c>
      <c r="H2502" s="153">
        <v>290</v>
      </c>
      <c r="I2502" s="662"/>
    </row>
    <row r="2503" spans="1:9" ht="15.75" x14ac:dyDescent="0.25">
      <c r="A2503" s="36">
        <v>342</v>
      </c>
      <c r="B2503" s="40" t="s">
        <v>481</v>
      </c>
      <c r="C2503" s="26" t="s">
        <v>478</v>
      </c>
      <c r="D2503" s="42" t="s">
        <v>59</v>
      </c>
      <c r="E2503" s="27" t="s">
        <v>51</v>
      </c>
      <c r="F2503" s="152">
        <v>4.5999999999999996</v>
      </c>
      <c r="G2503" s="153">
        <v>100</v>
      </c>
      <c r="H2503" s="153">
        <v>100</v>
      </c>
      <c r="I2503" s="662"/>
    </row>
    <row r="2504" spans="1:9" ht="15.75" x14ac:dyDescent="0.25">
      <c r="A2504" s="36">
        <v>343</v>
      </c>
      <c r="B2504" s="40" t="s">
        <v>482</v>
      </c>
      <c r="C2504" s="26" t="s">
        <v>6051</v>
      </c>
      <c r="D2504" s="42" t="s">
        <v>59</v>
      </c>
      <c r="E2504" s="27" t="s">
        <v>7</v>
      </c>
      <c r="F2504" s="152">
        <v>6.7</v>
      </c>
      <c r="G2504" s="153">
        <v>400</v>
      </c>
      <c r="H2504" s="153">
        <v>400</v>
      </c>
      <c r="I2504" s="662"/>
    </row>
    <row r="2505" spans="1:9" ht="15.75" x14ac:dyDescent="0.25">
      <c r="A2505" s="36">
        <v>344</v>
      </c>
      <c r="B2505" s="40" t="s">
        <v>3938</v>
      </c>
      <c r="C2505" s="26" t="s">
        <v>6051</v>
      </c>
      <c r="D2505" s="42" t="s">
        <v>59</v>
      </c>
      <c r="E2505" s="27" t="s">
        <v>51</v>
      </c>
      <c r="F2505" s="152">
        <v>3.5</v>
      </c>
      <c r="G2505" s="153">
        <v>350</v>
      </c>
      <c r="H2505" s="153">
        <v>350</v>
      </c>
      <c r="I2505" s="662"/>
    </row>
    <row r="2506" spans="1:9" ht="15.75" x14ac:dyDescent="0.25">
      <c r="A2506" s="36">
        <v>345</v>
      </c>
      <c r="B2506" s="40" t="s">
        <v>483</v>
      </c>
      <c r="C2506" s="26" t="s">
        <v>6051</v>
      </c>
      <c r="D2506" s="42" t="s">
        <v>59</v>
      </c>
      <c r="E2506" s="27" t="s">
        <v>51</v>
      </c>
      <c r="F2506" s="152">
        <v>3.2</v>
      </c>
      <c r="G2506" s="153">
        <v>40</v>
      </c>
      <c r="H2506" s="153">
        <v>40</v>
      </c>
      <c r="I2506" s="662"/>
    </row>
    <row r="2507" spans="1:9" ht="15.75" x14ac:dyDescent="0.25">
      <c r="A2507" s="36">
        <v>346</v>
      </c>
      <c r="B2507" s="40" t="s">
        <v>484</v>
      </c>
      <c r="C2507" s="26" t="s">
        <v>6051</v>
      </c>
      <c r="D2507" s="42" t="s">
        <v>59</v>
      </c>
      <c r="E2507" s="27" t="s">
        <v>7</v>
      </c>
      <c r="F2507" s="152">
        <v>17</v>
      </c>
      <c r="G2507" s="153">
        <v>500</v>
      </c>
      <c r="H2507" s="153"/>
      <c r="I2507" s="662"/>
    </row>
    <row r="2508" spans="1:9" ht="15.75" x14ac:dyDescent="0.25">
      <c r="A2508" s="36">
        <v>347</v>
      </c>
      <c r="B2508" s="40" t="s">
        <v>479</v>
      </c>
      <c r="C2508" s="26" t="s">
        <v>6051</v>
      </c>
      <c r="D2508" s="42" t="s">
        <v>59</v>
      </c>
      <c r="E2508" s="27" t="s">
        <v>7</v>
      </c>
      <c r="F2508" s="152">
        <v>2.5</v>
      </c>
      <c r="G2508" s="153">
        <v>500</v>
      </c>
      <c r="H2508" s="153"/>
      <c r="I2508" s="662"/>
    </row>
    <row r="2509" spans="1:9" ht="15.75" x14ac:dyDescent="0.25">
      <c r="A2509" s="36">
        <v>348</v>
      </c>
      <c r="B2509" s="40" t="s">
        <v>3939</v>
      </c>
      <c r="C2509" s="26" t="s">
        <v>6052</v>
      </c>
      <c r="D2509" s="42" t="s">
        <v>59</v>
      </c>
      <c r="E2509" s="27" t="s">
        <v>51</v>
      </c>
      <c r="F2509" s="152">
        <v>8.3000000000000007</v>
      </c>
      <c r="G2509" s="153">
        <v>300</v>
      </c>
      <c r="H2509" s="153">
        <v>300</v>
      </c>
      <c r="I2509" s="662"/>
    </row>
    <row r="2510" spans="1:9" ht="15.75" x14ac:dyDescent="0.25">
      <c r="A2510" s="36">
        <v>349</v>
      </c>
      <c r="B2510" s="40" t="s">
        <v>485</v>
      </c>
      <c r="C2510" s="26" t="s">
        <v>6052</v>
      </c>
      <c r="D2510" s="42" t="s">
        <v>59</v>
      </c>
      <c r="E2510" s="27" t="s">
        <v>51</v>
      </c>
      <c r="F2510" s="152">
        <v>1.2</v>
      </c>
      <c r="G2510" s="153">
        <v>100</v>
      </c>
      <c r="H2510" s="153">
        <v>100</v>
      </c>
      <c r="I2510" s="662"/>
    </row>
    <row r="2511" spans="1:9" ht="15.75" x14ac:dyDescent="0.25">
      <c r="A2511" s="36">
        <v>350</v>
      </c>
      <c r="B2511" s="40" t="s">
        <v>486</v>
      </c>
      <c r="C2511" s="26" t="s">
        <v>6052</v>
      </c>
      <c r="D2511" s="42" t="s">
        <v>59</v>
      </c>
      <c r="E2511" s="27" t="s">
        <v>7</v>
      </c>
      <c r="F2511" s="152">
        <v>6.8</v>
      </c>
      <c r="G2511" s="153">
        <v>250</v>
      </c>
      <c r="H2511" s="153">
        <v>250</v>
      </c>
      <c r="I2511" s="662"/>
    </row>
    <row r="2512" spans="1:9" ht="15.75" x14ac:dyDescent="0.25">
      <c r="A2512" s="36">
        <v>351</v>
      </c>
      <c r="B2512" s="40" t="s">
        <v>487</v>
      </c>
      <c r="C2512" s="26" t="s">
        <v>6052</v>
      </c>
      <c r="D2512" s="42" t="s">
        <v>59</v>
      </c>
      <c r="E2512" s="27" t="s">
        <v>51</v>
      </c>
      <c r="F2512" s="152">
        <v>4</v>
      </c>
      <c r="G2512" s="153">
        <v>200</v>
      </c>
      <c r="H2512" s="153">
        <v>200</v>
      </c>
      <c r="I2512" s="662"/>
    </row>
    <row r="2513" spans="1:9" ht="15.75" x14ac:dyDescent="0.25">
      <c r="A2513" s="36">
        <v>352</v>
      </c>
      <c r="B2513" s="40" t="s">
        <v>488</v>
      </c>
      <c r="C2513" s="26" t="s">
        <v>6052</v>
      </c>
      <c r="D2513" s="42" t="s">
        <v>59</v>
      </c>
      <c r="E2513" s="27" t="s">
        <v>51</v>
      </c>
      <c r="F2513" s="152">
        <v>2.8</v>
      </c>
      <c r="G2513" s="153">
        <v>200</v>
      </c>
      <c r="H2513" s="153">
        <v>200</v>
      </c>
      <c r="I2513" s="662"/>
    </row>
    <row r="2514" spans="1:9" ht="15.75" x14ac:dyDescent="0.25">
      <c r="A2514" s="36">
        <v>353</v>
      </c>
      <c r="B2514" s="40" t="s">
        <v>489</v>
      </c>
      <c r="C2514" s="26" t="s">
        <v>6052</v>
      </c>
      <c r="D2514" s="42" t="s">
        <v>59</v>
      </c>
      <c r="E2514" s="27" t="s">
        <v>7</v>
      </c>
      <c r="F2514" s="152">
        <v>7.3</v>
      </c>
      <c r="G2514" s="153">
        <v>250</v>
      </c>
      <c r="H2514" s="153">
        <v>250</v>
      </c>
      <c r="I2514" s="662"/>
    </row>
    <row r="2515" spans="1:9" ht="15.75" x14ac:dyDescent="0.25">
      <c r="A2515" s="36">
        <v>354</v>
      </c>
      <c r="B2515" s="40" t="s">
        <v>490</v>
      </c>
      <c r="C2515" s="26" t="s">
        <v>6052</v>
      </c>
      <c r="D2515" s="42" t="s">
        <v>59</v>
      </c>
      <c r="E2515" s="27" t="s">
        <v>51</v>
      </c>
      <c r="F2515" s="152">
        <v>4.5999999999999996</v>
      </c>
      <c r="G2515" s="153">
        <v>350</v>
      </c>
      <c r="H2515" s="153">
        <v>350</v>
      </c>
      <c r="I2515" s="662"/>
    </row>
    <row r="2516" spans="1:9" ht="15.75" x14ac:dyDescent="0.25">
      <c r="A2516" s="36">
        <v>355</v>
      </c>
      <c r="B2516" s="40" t="s">
        <v>491</v>
      </c>
      <c r="C2516" s="26" t="s">
        <v>6052</v>
      </c>
      <c r="D2516" s="42" t="s">
        <v>59</v>
      </c>
      <c r="E2516" s="27" t="s">
        <v>51</v>
      </c>
      <c r="F2516" s="152">
        <v>2.7</v>
      </c>
      <c r="G2516" s="153">
        <v>150</v>
      </c>
      <c r="H2516" s="153">
        <v>150</v>
      </c>
      <c r="I2516" s="662"/>
    </row>
    <row r="2517" spans="1:9" ht="15.75" x14ac:dyDescent="0.25">
      <c r="A2517" s="36">
        <v>356</v>
      </c>
      <c r="B2517" s="40" t="s">
        <v>492</v>
      </c>
      <c r="C2517" s="26" t="s">
        <v>6052</v>
      </c>
      <c r="D2517" s="42" t="s">
        <v>59</v>
      </c>
      <c r="E2517" s="27" t="s">
        <v>7</v>
      </c>
      <c r="F2517" s="152">
        <v>14.4</v>
      </c>
      <c r="G2517" s="153">
        <v>9000</v>
      </c>
      <c r="H2517" s="153">
        <v>9000</v>
      </c>
      <c r="I2517" s="662"/>
    </row>
    <row r="2518" spans="1:9" ht="15.75" x14ac:dyDescent="0.25">
      <c r="A2518" s="36">
        <v>357</v>
      </c>
      <c r="B2518" s="40" t="s">
        <v>493</v>
      </c>
      <c r="C2518" s="26" t="s">
        <v>6052</v>
      </c>
      <c r="D2518" s="42" t="s">
        <v>59</v>
      </c>
      <c r="E2518" s="27" t="s">
        <v>51</v>
      </c>
      <c r="F2518" s="152">
        <v>5</v>
      </c>
      <c r="G2518" s="153">
        <v>600</v>
      </c>
      <c r="H2518" s="153"/>
      <c r="I2518" s="662"/>
    </row>
    <row r="2519" spans="1:9" ht="15.75" x14ac:dyDescent="0.25">
      <c r="A2519" s="36">
        <v>358</v>
      </c>
      <c r="B2519" s="40" t="s">
        <v>494</v>
      </c>
      <c r="C2519" s="26" t="s">
        <v>6052</v>
      </c>
      <c r="D2519" s="42" t="s">
        <v>59</v>
      </c>
      <c r="E2519" s="27" t="s">
        <v>51</v>
      </c>
      <c r="F2519" s="152">
        <v>4</v>
      </c>
      <c r="G2519" s="153">
        <v>250</v>
      </c>
      <c r="H2519" s="153">
        <v>250</v>
      </c>
      <c r="I2519" s="662"/>
    </row>
    <row r="2520" spans="1:9" ht="15.75" x14ac:dyDescent="0.25">
      <c r="A2520" s="36">
        <v>359</v>
      </c>
      <c r="B2520" s="40" t="s">
        <v>495</v>
      </c>
      <c r="C2520" s="26" t="s">
        <v>6052</v>
      </c>
      <c r="D2520" s="42" t="s">
        <v>59</v>
      </c>
      <c r="E2520" s="27" t="s">
        <v>51</v>
      </c>
      <c r="F2520" s="152">
        <v>5.4</v>
      </c>
      <c r="G2520" s="153">
        <v>300</v>
      </c>
      <c r="H2520" s="153">
        <v>300</v>
      </c>
      <c r="I2520" s="662"/>
    </row>
    <row r="2521" spans="1:9" ht="15.75" x14ac:dyDescent="0.25">
      <c r="A2521" s="207"/>
      <c r="B2521" s="208"/>
      <c r="C2521" s="209"/>
      <c r="D2521" s="210"/>
      <c r="E2521" s="211"/>
      <c r="F2521" s="212"/>
      <c r="G2521" s="213"/>
      <c r="H2521" s="213"/>
      <c r="I2521" s="667"/>
    </row>
    <row r="2522" spans="1:9" ht="15.75" x14ac:dyDescent="0.25">
      <c r="A2522" s="207"/>
      <c r="B2522" s="208"/>
      <c r="C2522" s="209"/>
      <c r="D2522" s="210"/>
      <c r="E2522" s="211"/>
      <c r="F2522" s="212"/>
      <c r="G2522" s="213"/>
      <c r="H2522" s="213"/>
      <c r="I2522" s="667"/>
    </row>
    <row r="2523" spans="1:9" ht="15.75" x14ac:dyDescent="0.25">
      <c r="A2523" s="207"/>
      <c r="B2523" s="208"/>
      <c r="C2523" s="209"/>
      <c r="D2523" s="210"/>
      <c r="E2523" s="211"/>
      <c r="F2523" s="212"/>
      <c r="G2523" s="213"/>
      <c r="H2523" s="213"/>
      <c r="I2523" s="667"/>
    </row>
    <row r="2524" spans="1:9" ht="15.75" x14ac:dyDescent="0.25">
      <c r="A2524" s="207"/>
      <c r="B2524" s="208"/>
      <c r="C2524" s="209"/>
      <c r="D2524" s="210"/>
      <c r="E2524" s="211"/>
      <c r="F2524" s="212"/>
      <c r="G2524" s="213"/>
      <c r="H2524" s="213"/>
      <c r="I2524" s="667"/>
    </row>
    <row r="2525" spans="1:9" ht="15.75" x14ac:dyDescent="0.25">
      <c r="A2525" s="207"/>
      <c r="B2525" s="208"/>
      <c r="C2525" s="209"/>
      <c r="D2525" s="210"/>
      <c r="E2525" s="211"/>
      <c r="F2525" s="212"/>
      <c r="G2525" s="213"/>
      <c r="H2525" s="213"/>
      <c r="I2525" s="667"/>
    </row>
    <row r="2526" spans="1:9" ht="15.75" x14ac:dyDescent="0.25">
      <c r="A2526" s="207"/>
      <c r="B2526" s="208"/>
      <c r="C2526" s="209"/>
      <c r="D2526" s="210"/>
      <c r="E2526" s="211"/>
      <c r="F2526" s="212"/>
      <c r="G2526" s="213"/>
      <c r="H2526" s="213"/>
      <c r="I2526" s="667"/>
    </row>
    <row r="2527" spans="1:9" ht="15.75" x14ac:dyDescent="0.25">
      <c r="A2527" s="207"/>
      <c r="B2527" s="208"/>
      <c r="C2527" s="209"/>
      <c r="D2527" s="210"/>
      <c r="E2527" s="211"/>
      <c r="F2527" s="212"/>
      <c r="G2527" s="213"/>
      <c r="H2527" s="213"/>
      <c r="I2527" s="667"/>
    </row>
    <row r="2528" spans="1:9" ht="15.75" x14ac:dyDescent="0.25">
      <c r="A2528" s="37" t="s">
        <v>496</v>
      </c>
      <c r="B2528" s="72" t="s">
        <v>613</v>
      </c>
      <c r="C2528" s="72"/>
      <c r="D2528" s="71"/>
      <c r="E2528" s="71"/>
      <c r="F2528" s="85"/>
      <c r="G2528" s="134"/>
      <c r="H2528" s="134"/>
      <c r="I2528" s="661"/>
    </row>
    <row r="2529" spans="1:9" ht="15.75" x14ac:dyDescent="0.25">
      <c r="A2529" s="28" t="s">
        <v>3</v>
      </c>
      <c r="B2529" s="29" t="s">
        <v>26</v>
      </c>
      <c r="C2529" s="26"/>
      <c r="D2529" s="27"/>
      <c r="E2529" s="27"/>
      <c r="F2529" s="94"/>
      <c r="G2529" s="64"/>
      <c r="H2529" s="64"/>
      <c r="I2529" s="662"/>
    </row>
    <row r="2530" spans="1:9" ht="15.75" x14ac:dyDescent="0.25">
      <c r="A2530" s="27">
        <v>1</v>
      </c>
      <c r="B2530" s="26" t="s">
        <v>614</v>
      </c>
      <c r="C2530" s="26" t="s">
        <v>615</v>
      </c>
      <c r="D2530" s="27" t="s">
        <v>59</v>
      </c>
      <c r="E2530" s="27" t="s">
        <v>7</v>
      </c>
      <c r="F2530" s="92">
        <v>27.51</v>
      </c>
      <c r="G2530" s="64"/>
      <c r="H2530" s="64"/>
      <c r="I2530" s="662"/>
    </row>
    <row r="2531" spans="1:9" ht="15.75" x14ac:dyDescent="0.25">
      <c r="A2531" s="27">
        <v>2</v>
      </c>
      <c r="B2531" s="26" t="s">
        <v>616</v>
      </c>
      <c r="C2531" s="26" t="s">
        <v>617</v>
      </c>
      <c r="D2531" s="27" t="s">
        <v>59</v>
      </c>
      <c r="E2531" s="27" t="s">
        <v>7</v>
      </c>
      <c r="F2531" s="92">
        <v>35.4</v>
      </c>
      <c r="G2531" s="64"/>
      <c r="H2531" s="64"/>
      <c r="I2531" s="662"/>
    </row>
    <row r="2532" spans="1:9" ht="15.75" x14ac:dyDescent="0.25">
      <c r="A2532" s="27">
        <v>3</v>
      </c>
      <c r="B2532" s="26" t="s">
        <v>618</v>
      </c>
      <c r="C2532" s="26" t="s">
        <v>617</v>
      </c>
      <c r="D2532" s="27" t="s">
        <v>59</v>
      </c>
      <c r="E2532" s="27" t="s">
        <v>7</v>
      </c>
      <c r="F2532" s="92">
        <v>15</v>
      </c>
      <c r="G2532" s="64"/>
      <c r="H2532" s="64"/>
      <c r="I2532" s="662"/>
    </row>
    <row r="2533" spans="1:9" ht="15.75" x14ac:dyDescent="0.25">
      <c r="A2533" s="27">
        <v>4</v>
      </c>
      <c r="B2533" s="26" t="s">
        <v>3951</v>
      </c>
      <c r="C2533" s="26" t="s">
        <v>497</v>
      </c>
      <c r="D2533" s="27" t="s">
        <v>59</v>
      </c>
      <c r="E2533" s="27" t="s">
        <v>7</v>
      </c>
      <c r="F2533" s="92">
        <v>30.5</v>
      </c>
      <c r="G2533" s="64"/>
      <c r="H2533" s="64"/>
      <c r="I2533" s="662"/>
    </row>
    <row r="2534" spans="1:9" ht="15.75" x14ac:dyDescent="0.25">
      <c r="A2534" s="27">
        <v>5</v>
      </c>
      <c r="B2534" s="26" t="s">
        <v>3952</v>
      </c>
      <c r="C2534" s="26" t="s">
        <v>619</v>
      </c>
      <c r="D2534" s="27" t="s">
        <v>59</v>
      </c>
      <c r="E2534" s="27" t="s">
        <v>7</v>
      </c>
      <c r="F2534" s="92">
        <v>49</v>
      </c>
      <c r="G2534" s="64"/>
      <c r="H2534" s="64"/>
      <c r="I2534" s="662"/>
    </row>
    <row r="2535" spans="1:9" ht="15.75" x14ac:dyDescent="0.25">
      <c r="A2535" s="28" t="s">
        <v>7</v>
      </c>
      <c r="B2535" s="29" t="s">
        <v>27</v>
      </c>
      <c r="C2535" s="26"/>
      <c r="D2535" s="27"/>
      <c r="E2535" s="27"/>
      <c r="F2535" s="94"/>
      <c r="G2535" s="64"/>
      <c r="H2535" s="64"/>
      <c r="I2535" s="662"/>
    </row>
    <row r="2536" spans="1:9" ht="15.75" x14ac:dyDescent="0.25">
      <c r="A2536" s="27">
        <v>6</v>
      </c>
      <c r="B2536" s="26" t="s">
        <v>623</v>
      </c>
      <c r="C2536" s="26" t="s">
        <v>624</v>
      </c>
      <c r="D2536" s="27" t="s">
        <v>59</v>
      </c>
      <c r="E2536" s="27" t="s">
        <v>7</v>
      </c>
      <c r="F2536" s="92">
        <v>33.4</v>
      </c>
      <c r="G2536" s="64"/>
      <c r="H2536" s="64"/>
      <c r="I2536" s="662"/>
    </row>
    <row r="2537" spans="1:9" ht="15.75" x14ac:dyDescent="0.25">
      <c r="A2537" s="27">
        <v>7</v>
      </c>
      <c r="B2537" s="26" t="s">
        <v>3950</v>
      </c>
      <c r="C2537" s="26" t="s">
        <v>624</v>
      </c>
      <c r="D2537" s="27" t="s">
        <v>59</v>
      </c>
      <c r="E2537" s="27" t="s">
        <v>7</v>
      </c>
      <c r="F2537" s="92">
        <v>17</v>
      </c>
      <c r="G2537" s="64"/>
      <c r="H2537" s="64"/>
      <c r="I2537" s="662"/>
    </row>
    <row r="2538" spans="1:9" ht="15.75" x14ac:dyDescent="0.25">
      <c r="A2538" s="27">
        <v>8</v>
      </c>
      <c r="B2538" s="26" t="s">
        <v>625</v>
      </c>
      <c r="C2538" s="26" t="s">
        <v>626</v>
      </c>
      <c r="D2538" s="27" t="s">
        <v>59</v>
      </c>
      <c r="E2538" s="27" t="s">
        <v>7</v>
      </c>
      <c r="F2538" s="92">
        <v>12.6</v>
      </c>
      <c r="G2538" s="64"/>
      <c r="H2538" s="64"/>
      <c r="I2538" s="662"/>
    </row>
    <row r="2539" spans="1:9" ht="15.75" x14ac:dyDescent="0.25">
      <c r="A2539" s="27">
        <v>9</v>
      </c>
      <c r="B2539" s="26" t="s">
        <v>627</v>
      </c>
      <c r="C2539" s="26" t="s">
        <v>626</v>
      </c>
      <c r="D2539" s="27" t="s">
        <v>59</v>
      </c>
      <c r="E2539" s="27" t="s">
        <v>7</v>
      </c>
      <c r="F2539" s="92">
        <v>15</v>
      </c>
      <c r="G2539" s="64"/>
      <c r="H2539" s="64"/>
      <c r="I2539" s="662"/>
    </row>
    <row r="2540" spans="1:9" ht="15.75" x14ac:dyDescent="0.25">
      <c r="A2540" s="27">
        <v>10</v>
      </c>
      <c r="B2540" s="26" t="s">
        <v>628</v>
      </c>
      <c r="C2540" s="26" t="s">
        <v>626</v>
      </c>
      <c r="D2540" s="27" t="s">
        <v>59</v>
      </c>
      <c r="E2540" s="27" t="s">
        <v>7</v>
      </c>
      <c r="F2540" s="92">
        <v>9</v>
      </c>
      <c r="G2540" s="64"/>
      <c r="H2540" s="64"/>
      <c r="I2540" s="662"/>
    </row>
    <row r="2541" spans="1:9" ht="15.75" x14ac:dyDescent="0.25">
      <c r="A2541" s="27">
        <v>11</v>
      </c>
      <c r="B2541" s="26" t="s">
        <v>629</v>
      </c>
      <c r="C2541" s="26" t="s">
        <v>626</v>
      </c>
      <c r="D2541" s="27" t="s">
        <v>59</v>
      </c>
      <c r="E2541" s="27" t="s">
        <v>7</v>
      </c>
      <c r="F2541" s="92">
        <v>9</v>
      </c>
      <c r="G2541" s="64"/>
      <c r="H2541" s="64"/>
      <c r="I2541" s="662"/>
    </row>
    <row r="2542" spans="1:9" ht="15.75" x14ac:dyDescent="0.25">
      <c r="A2542" s="27">
        <v>12</v>
      </c>
      <c r="B2542" s="26" t="s">
        <v>1075</v>
      </c>
      <c r="C2542" s="26" t="s">
        <v>630</v>
      </c>
      <c r="D2542" s="27" t="s">
        <v>59</v>
      </c>
      <c r="E2542" s="27" t="s">
        <v>7</v>
      </c>
      <c r="F2542" s="92">
        <v>9</v>
      </c>
      <c r="G2542" s="64"/>
      <c r="H2542" s="64"/>
      <c r="I2542" s="662"/>
    </row>
    <row r="2543" spans="1:9" ht="15.75" x14ac:dyDescent="0.25">
      <c r="A2543" s="27">
        <v>13</v>
      </c>
      <c r="B2543" s="26" t="s">
        <v>1076</v>
      </c>
      <c r="C2543" s="26" t="s">
        <v>630</v>
      </c>
      <c r="D2543" s="27" t="s">
        <v>59</v>
      </c>
      <c r="E2543" s="27" t="s">
        <v>7</v>
      </c>
      <c r="F2543" s="92">
        <v>15</v>
      </c>
      <c r="G2543" s="64"/>
      <c r="H2543" s="64"/>
      <c r="I2543" s="662"/>
    </row>
    <row r="2544" spans="1:9" ht="15.75" x14ac:dyDescent="0.25">
      <c r="A2544" s="27">
        <v>14</v>
      </c>
      <c r="B2544" s="40" t="s">
        <v>631</v>
      </c>
      <c r="C2544" s="40" t="s">
        <v>632</v>
      </c>
      <c r="D2544" s="36" t="s">
        <v>59</v>
      </c>
      <c r="E2544" s="36" t="s">
        <v>7</v>
      </c>
      <c r="F2544" s="93">
        <v>15.5</v>
      </c>
      <c r="G2544" s="65"/>
      <c r="H2544" s="65"/>
      <c r="I2544" s="217"/>
    </row>
    <row r="2545" spans="1:9" ht="15.75" x14ac:dyDescent="0.25">
      <c r="A2545" s="27">
        <v>15</v>
      </c>
      <c r="B2545" s="26" t="s">
        <v>3949</v>
      </c>
      <c r="C2545" s="26" t="s">
        <v>632</v>
      </c>
      <c r="D2545" s="27" t="s">
        <v>59</v>
      </c>
      <c r="E2545" s="27" t="s">
        <v>7</v>
      </c>
      <c r="F2545" s="92">
        <v>18</v>
      </c>
      <c r="G2545" s="64"/>
      <c r="H2545" s="64"/>
      <c r="I2545" s="662"/>
    </row>
    <row r="2546" spans="1:9" ht="15.75" x14ac:dyDescent="0.25">
      <c r="A2546" s="27">
        <v>16</v>
      </c>
      <c r="B2546" s="26" t="s">
        <v>3948</v>
      </c>
      <c r="C2546" s="26" t="s">
        <v>632</v>
      </c>
      <c r="D2546" s="27" t="s">
        <v>59</v>
      </c>
      <c r="E2546" s="27" t="s">
        <v>7</v>
      </c>
      <c r="F2546" s="92">
        <v>20.5</v>
      </c>
      <c r="G2546" s="64"/>
      <c r="H2546" s="64"/>
      <c r="I2546" s="662"/>
    </row>
    <row r="2547" spans="1:9" ht="15.75" x14ac:dyDescent="0.25">
      <c r="A2547" s="27">
        <v>17</v>
      </c>
      <c r="B2547" s="26" t="s">
        <v>3946</v>
      </c>
      <c r="C2547" s="26" t="s">
        <v>633</v>
      </c>
      <c r="D2547" s="27" t="s">
        <v>59</v>
      </c>
      <c r="E2547" s="27" t="s">
        <v>7</v>
      </c>
      <c r="F2547" s="92">
        <v>21.96</v>
      </c>
      <c r="G2547" s="64"/>
      <c r="H2547" s="64"/>
      <c r="I2547" s="662"/>
    </row>
    <row r="2548" spans="1:9" ht="15.75" x14ac:dyDescent="0.25">
      <c r="A2548" s="27">
        <v>18</v>
      </c>
      <c r="B2548" s="26" t="s">
        <v>3947</v>
      </c>
      <c r="C2548" s="26" t="s">
        <v>633</v>
      </c>
      <c r="D2548" s="27" t="s">
        <v>59</v>
      </c>
      <c r="E2548" s="27" t="s">
        <v>7</v>
      </c>
      <c r="F2548" s="92">
        <v>20</v>
      </c>
      <c r="G2548" s="64"/>
      <c r="H2548" s="64"/>
      <c r="I2548" s="662"/>
    </row>
    <row r="2549" spans="1:9" ht="15.75" x14ac:dyDescent="0.25">
      <c r="A2549" s="27">
        <v>19</v>
      </c>
      <c r="B2549" s="78" t="s">
        <v>999</v>
      </c>
      <c r="C2549" s="26" t="s">
        <v>633</v>
      </c>
      <c r="D2549" s="79" t="s">
        <v>59</v>
      </c>
      <c r="E2549" s="79" t="s">
        <v>51</v>
      </c>
      <c r="F2549" s="95">
        <v>134</v>
      </c>
      <c r="G2549" s="64"/>
      <c r="H2549" s="64"/>
      <c r="I2549" s="662"/>
    </row>
    <row r="2550" spans="1:9" ht="15.75" x14ac:dyDescent="0.25">
      <c r="A2550" s="28"/>
      <c r="B2550" s="29" t="s">
        <v>282</v>
      </c>
      <c r="C2550" s="29"/>
      <c r="D2550" s="28"/>
      <c r="E2550" s="28"/>
      <c r="F2550" s="94"/>
      <c r="G2550" s="64"/>
      <c r="H2550" s="64"/>
      <c r="I2550" s="662"/>
    </row>
    <row r="2551" spans="1:9" ht="15.75" x14ac:dyDescent="0.25">
      <c r="A2551" s="27">
        <v>20</v>
      </c>
      <c r="B2551" s="40" t="s">
        <v>3940</v>
      </c>
      <c r="C2551" s="26" t="s">
        <v>633</v>
      </c>
      <c r="D2551" s="27" t="s">
        <v>852</v>
      </c>
      <c r="E2551" s="27" t="s">
        <v>7</v>
      </c>
      <c r="F2551" s="92">
        <v>64</v>
      </c>
      <c r="G2551" s="64"/>
      <c r="H2551" s="64"/>
      <c r="I2551" s="662"/>
    </row>
    <row r="2552" spans="1:9" ht="15.75" x14ac:dyDescent="0.25">
      <c r="A2552" s="27">
        <v>21</v>
      </c>
      <c r="B2552" s="40" t="s">
        <v>3941</v>
      </c>
      <c r="C2552" s="26" t="s">
        <v>633</v>
      </c>
      <c r="D2552" s="27" t="s">
        <v>852</v>
      </c>
      <c r="E2552" s="27" t="s">
        <v>51</v>
      </c>
      <c r="F2552" s="92">
        <v>4</v>
      </c>
      <c r="G2552" s="64"/>
      <c r="H2552" s="64"/>
      <c r="I2552" s="662"/>
    </row>
    <row r="2553" spans="1:9" ht="15.75" x14ac:dyDescent="0.25">
      <c r="A2553" s="27">
        <v>22</v>
      </c>
      <c r="B2553" s="40" t="s">
        <v>3942</v>
      </c>
      <c r="C2553" s="26" t="s">
        <v>633</v>
      </c>
      <c r="D2553" s="27" t="s">
        <v>852</v>
      </c>
      <c r="E2553" s="27" t="s">
        <v>51</v>
      </c>
      <c r="F2553" s="93">
        <v>25</v>
      </c>
      <c r="G2553" s="64"/>
      <c r="H2553" s="64"/>
      <c r="I2553" s="662"/>
    </row>
    <row r="2554" spans="1:9" ht="15.75" x14ac:dyDescent="0.25">
      <c r="A2554" s="27">
        <v>23</v>
      </c>
      <c r="B2554" s="40" t="s">
        <v>3943</v>
      </c>
      <c r="C2554" s="26" t="s">
        <v>633</v>
      </c>
      <c r="D2554" s="27" t="s">
        <v>852</v>
      </c>
      <c r="E2554" s="27" t="s">
        <v>51</v>
      </c>
      <c r="F2554" s="93">
        <v>5</v>
      </c>
      <c r="G2554" s="64"/>
      <c r="H2554" s="64"/>
      <c r="I2554" s="662"/>
    </row>
    <row r="2555" spans="1:9" ht="15.75" x14ac:dyDescent="0.25">
      <c r="A2555" s="27">
        <v>24</v>
      </c>
      <c r="B2555" s="40" t="s">
        <v>3944</v>
      </c>
      <c r="C2555" s="26" t="s">
        <v>633</v>
      </c>
      <c r="D2555" s="27" t="s">
        <v>852</v>
      </c>
      <c r="E2555" s="27" t="s">
        <v>51</v>
      </c>
      <c r="F2555" s="93">
        <v>15</v>
      </c>
      <c r="G2555" s="64"/>
      <c r="H2555" s="64"/>
      <c r="I2555" s="662"/>
    </row>
    <row r="2556" spans="1:9" ht="15.75" x14ac:dyDescent="0.25">
      <c r="A2556" s="27">
        <v>25</v>
      </c>
      <c r="B2556" s="40" t="s">
        <v>3945</v>
      </c>
      <c r="C2556" s="26" t="s">
        <v>633</v>
      </c>
      <c r="D2556" s="27" t="s">
        <v>852</v>
      </c>
      <c r="E2556" s="27" t="s">
        <v>51</v>
      </c>
      <c r="F2556" s="93">
        <v>15</v>
      </c>
      <c r="G2556" s="64"/>
      <c r="H2556" s="64"/>
      <c r="I2556" s="662"/>
    </row>
    <row r="2557" spans="1:9" ht="15.75" x14ac:dyDescent="0.25">
      <c r="A2557" s="28" t="s">
        <v>51</v>
      </c>
      <c r="B2557" s="29" t="s">
        <v>28</v>
      </c>
      <c r="C2557" s="26"/>
      <c r="D2557" s="27"/>
      <c r="E2557" s="27"/>
      <c r="F2557" s="94"/>
      <c r="G2557" s="64"/>
      <c r="H2557" s="64"/>
      <c r="I2557" s="662"/>
    </row>
    <row r="2558" spans="1:9" ht="15.75" x14ac:dyDescent="0.25">
      <c r="A2558" s="27">
        <v>26</v>
      </c>
      <c r="B2558" s="26" t="s">
        <v>635</v>
      </c>
      <c r="C2558" s="26" t="s">
        <v>636</v>
      </c>
      <c r="D2558" s="27" t="s">
        <v>59</v>
      </c>
      <c r="E2558" s="27" t="s">
        <v>7</v>
      </c>
      <c r="F2558" s="92">
        <v>12.75</v>
      </c>
      <c r="G2558" s="64"/>
      <c r="H2558" s="64"/>
      <c r="I2558" s="662"/>
    </row>
    <row r="2559" spans="1:9" ht="15.75" x14ac:dyDescent="0.25">
      <c r="A2559" s="27">
        <v>27</v>
      </c>
      <c r="B2559" s="26" t="s">
        <v>637</v>
      </c>
      <c r="C2559" s="26" t="s">
        <v>636</v>
      </c>
      <c r="D2559" s="27" t="s">
        <v>59</v>
      </c>
      <c r="E2559" s="27" t="s">
        <v>7</v>
      </c>
      <c r="F2559" s="92">
        <v>4</v>
      </c>
      <c r="G2559" s="64"/>
      <c r="H2559" s="64"/>
      <c r="I2559" s="662"/>
    </row>
    <row r="2560" spans="1:9" ht="15.75" x14ac:dyDescent="0.25">
      <c r="A2560" s="27">
        <v>28</v>
      </c>
      <c r="B2560" s="26" t="s">
        <v>638</v>
      </c>
      <c r="C2560" s="26" t="s">
        <v>636</v>
      </c>
      <c r="D2560" s="27" t="s">
        <v>59</v>
      </c>
      <c r="E2560" s="27" t="s">
        <v>7</v>
      </c>
      <c r="F2560" s="92">
        <v>2.8</v>
      </c>
      <c r="G2560" s="64"/>
      <c r="H2560" s="64"/>
      <c r="I2560" s="662"/>
    </row>
    <row r="2561" spans="1:9" ht="15.75" x14ac:dyDescent="0.25">
      <c r="A2561" s="27">
        <v>29</v>
      </c>
      <c r="B2561" s="26" t="s">
        <v>3954</v>
      </c>
      <c r="C2561" s="26" t="s">
        <v>636</v>
      </c>
      <c r="D2561" s="27" t="s">
        <v>59</v>
      </c>
      <c r="E2561" s="27" t="s">
        <v>7</v>
      </c>
      <c r="F2561" s="92">
        <v>5.45</v>
      </c>
      <c r="G2561" s="64"/>
      <c r="H2561" s="64"/>
      <c r="I2561" s="662"/>
    </row>
    <row r="2562" spans="1:9" ht="15.75" x14ac:dyDescent="0.25">
      <c r="A2562" s="27">
        <v>30</v>
      </c>
      <c r="B2562" s="26" t="s">
        <v>639</v>
      </c>
      <c r="C2562" s="26" t="s">
        <v>640</v>
      </c>
      <c r="D2562" s="27" t="s">
        <v>59</v>
      </c>
      <c r="E2562" s="27" t="s">
        <v>7</v>
      </c>
      <c r="F2562" s="92">
        <v>10</v>
      </c>
      <c r="G2562" s="64"/>
      <c r="H2562" s="64"/>
      <c r="I2562" s="662"/>
    </row>
    <row r="2563" spans="1:9" ht="15.75" x14ac:dyDescent="0.25">
      <c r="A2563" s="27">
        <v>31</v>
      </c>
      <c r="B2563" s="40" t="s">
        <v>641</v>
      </c>
      <c r="C2563" s="40" t="s">
        <v>640</v>
      </c>
      <c r="D2563" s="36" t="s">
        <v>59</v>
      </c>
      <c r="E2563" s="36" t="s">
        <v>7</v>
      </c>
      <c r="F2563" s="93">
        <v>5</v>
      </c>
      <c r="G2563" s="65"/>
      <c r="H2563" s="65"/>
      <c r="I2563" s="217"/>
    </row>
    <row r="2564" spans="1:9" ht="15.75" x14ac:dyDescent="0.25">
      <c r="A2564" s="27">
        <v>32</v>
      </c>
      <c r="B2564" s="26" t="s">
        <v>642</v>
      </c>
      <c r="C2564" s="26" t="s">
        <v>640</v>
      </c>
      <c r="D2564" s="27" t="s">
        <v>59</v>
      </c>
      <c r="E2564" s="27" t="s">
        <v>7</v>
      </c>
      <c r="F2564" s="92">
        <v>6</v>
      </c>
      <c r="G2564" s="64"/>
      <c r="H2564" s="64"/>
      <c r="I2564" s="662"/>
    </row>
    <row r="2565" spans="1:9" ht="15.75" x14ac:dyDescent="0.25">
      <c r="A2565" s="27">
        <v>33</v>
      </c>
      <c r="B2565" s="26" t="s">
        <v>3953</v>
      </c>
      <c r="C2565" s="26" t="s">
        <v>640</v>
      </c>
      <c r="D2565" s="27" t="s">
        <v>59</v>
      </c>
      <c r="E2565" s="27" t="s">
        <v>7</v>
      </c>
      <c r="F2565" s="92">
        <v>42</v>
      </c>
      <c r="G2565" s="64"/>
      <c r="H2565" s="64"/>
      <c r="I2565" s="662"/>
    </row>
    <row r="2566" spans="1:9" ht="15.75" x14ac:dyDescent="0.25">
      <c r="A2566" s="27">
        <v>34</v>
      </c>
      <c r="B2566" s="26" t="s">
        <v>643</v>
      </c>
      <c r="C2566" s="26" t="s">
        <v>644</v>
      </c>
      <c r="D2566" s="27" t="s">
        <v>59</v>
      </c>
      <c r="E2566" s="27" t="s">
        <v>7</v>
      </c>
      <c r="F2566" s="92">
        <v>22</v>
      </c>
      <c r="G2566" s="64"/>
      <c r="H2566" s="64"/>
      <c r="I2566" s="662"/>
    </row>
    <row r="2567" spans="1:9" ht="15.75" x14ac:dyDescent="0.25">
      <c r="A2567" s="27">
        <v>35</v>
      </c>
      <c r="B2567" s="26" t="s">
        <v>645</v>
      </c>
      <c r="C2567" s="26" t="s">
        <v>644</v>
      </c>
      <c r="D2567" s="27" t="s">
        <v>59</v>
      </c>
      <c r="E2567" s="27" t="s">
        <v>7</v>
      </c>
      <c r="F2567" s="92">
        <v>37</v>
      </c>
      <c r="G2567" s="64"/>
      <c r="H2567" s="64"/>
      <c r="I2567" s="662"/>
    </row>
    <row r="2568" spans="1:9" ht="15.75" x14ac:dyDescent="0.25">
      <c r="A2568" s="27">
        <v>36</v>
      </c>
      <c r="B2568" s="26" t="s">
        <v>646</v>
      </c>
      <c r="C2568" s="26" t="s">
        <v>644</v>
      </c>
      <c r="D2568" s="27" t="s">
        <v>59</v>
      </c>
      <c r="E2568" s="27" t="s">
        <v>7</v>
      </c>
      <c r="F2568" s="92">
        <v>15</v>
      </c>
      <c r="G2568" s="64"/>
      <c r="H2568" s="64"/>
      <c r="I2568" s="662"/>
    </row>
    <row r="2569" spans="1:9" ht="15.75" x14ac:dyDescent="0.25">
      <c r="A2569" s="27">
        <v>37</v>
      </c>
      <c r="B2569" s="26" t="s">
        <v>647</v>
      </c>
      <c r="C2569" s="26" t="s">
        <v>644</v>
      </c>
      <c r="D2569" s="27" t="s">
        <v>59</v>
      </c>
      <c r="E2569" s="27" t="s">
        <v>7</v>
      </c>
      <c r="F2569" s="92">
        <v>28</v>
      </c>
      <c r="G2569" s="64"/>
      <c r="H2569" s="64"/>
      <c r="I2569" s="662"/>
    </row>
    <row r="2570" spans="1:9" ht="15.75" x14ac:dyDescent="0.25">
      <c r="A2570" s="27">
        <v>38</v>
      </c>
      <c r="B2570" s="26" t="s">
        <v>648</v>
      </c>
      <c r="C2570" s="26" t="s">
        <v>644</v>
      </c>
      <c r="D2570" s="27" t="s">
        <v>59</v>
      </c>
      <c r="E2570" s="27" t="s">
        <v>7</v>
      </c>
      <c r="F2570" s="92">
        <v>30</v>
      </c>
      <c r="G2570" s="64"/>
      <c r="H2570" s="64"/>
      <c r="I2570" s="662"/>
    </row>
    <row r="2571" spans="1:9" ht="15.75" x14ac:dyDescent="0.25">
      <c r="A2571" s="27">
        <v>39</v>
      </c>
      <c r="B2571" s="26" t="s">
        <v>3955</v>
      </c>
      <c r="C2571" s="26" t="s">
        <v>498</v>
      </c>
      <c r="D2571" s="27" t="s">
        <v>59</v>
      </c>
      <c r="E2571" s="27" t="s">
        <v>7</v>
      </c>
      <c r="F2571" s="92">
        <v>40</v>
      </c>
      <c r="G2571" s="64"/>
      <c r="H2571" s="64"/>
      <c r="I2571" s="662"/>
    </row>
    <row r="2572" spans="1:9" ht="20.25" customHeight="1" x14ac:dyDescent="0.25">
      <c r="A2572" s="27">
        <v>40</v>
      </c>
      <c r="B2572" s="26" t="s">
        <v>3956</v>
      </c>
      <c r="C2572" s="26" t="s">
        <v>649</v>
      </c>
      <c r="D2572" s="27" t="s">
        <v>59</v>
      </c>
      <c r="E2572" s="27" t="s">
        <v>7</v>
      </c>
      <c r="F2572" s="92">
        <v>48.8</v>
      </c>
      <c r="G2572" s="64"/>
      <c r="H2572" s="64"/>
      <c r="I2572" s="662"/>
    </row>
    <row r="2573" spans="1:9" ht="15.75" x14ac:dyDescent="0.25">
      <c r="A2573" s="27">
        <v>41</v>
      </c>
      <c r="B2573" s="26" t="s">
        <v>3958</v>
      </c>
      <c r="C2573" s="26" t="s">
        <v>649</v>
      </c>
      <c r="D2573" s="27" t="s">
        <v>59</v>
      </c>
      <c r="E2573" s="27" t="s">
        <v>7</v>
      </c>
      <c r="F2573" s="92">
        <v>49</v>
      </c>
      <c r="G2573" s="64"/>
      <c r="H2573" s="64"/>
      <c r="I2573" s="662"/>
    </row>
    <row r="2574" spans="1:9" ht="31.5" x14ac:dyDescent="0.25">
      <c r="A2574" s="27">
        <v>42</v>
      </c>
      <c r="B2574" s="26" t="s">
        <v>3957</v>
      </c>
      <c r="C2574" s="26" t="s">
        <v>649</v>
      </c>
      <c r="D2574" s="27" t="s">
        <v>59</v>
      </c>
      <c r="E2574" s="27" t="s">
        <v>7</v>
      </c>
      <c r="F2574" s="92">
        <v>23</v>
      </c>
      <c r="G2574" s="64"/>
      <c r="H2574" s="64"/>
      <c r="I2574" s="662"/>
    </row>
    <row r="2575" spans="1:9" ht="15.75" x14ac:dyDescent="0.25">
      <c r="A2575" s="27">
        <v>43</v>
      </c>
      <c r="B2575" s="26" t="s">
        <v>3959</v>
      </c>
      <c r="C2575" s="26" t="s">
        <v>650</v>
      </c>
      <c r="D2575" s="27" t="s">
        <v>59</v>
      </c>
      <c r="E2575" s="27" t="s">
        <v>7</v>
      </c>
      <c r="F2575" s="92">
        <v>59</v>
      </c>
      <c r="G2575" s="64"/>
      <c r="H2575" s="64"/>
      <c r="I2575" s="662"/>
    </row>
    <row r="2576" spans="1:9" ht="15.75" x14ac:dyDescent="0.25">
      <c r="A2576" s="28" t="s">
        <v>114</v>
      </c>
      <c r="B2576" s="29" t="s">
        <v>913</v>
      </c>
      <c r="C2576" s="26"/>
      <c r="D2576" s="27"/>
      <c r="E2576" s="27"/>
      <c r="F2576" s="92"/>
      <c r="G2576" s="64"/>
      <c r="H2576" s="64"/>
      <c r="I2576" s="662"/>
    </row>
    <row r="2577" spans="1:9" ht="15.75" x14ac:dyDescent="0.25">
      <c r="A2577" s="28"/>
      <c r="B2577" s="29" t="s">
        <v>282</v>
      </c>
      <c r="C2577" s="29"/>
      <c r="D2577" s="28"/>
      <c r="E2577" s="28"/>
      <c r="F2577" s="94"/>
      <c r="G2577" s="64"/>
      <c r="H2577" s="64"/>
      <c r="I2577" s="662"/>
    </row>
    <row r="2578" spans="1:9" ht="21.75" customHeight="1" x14ac:dyDescent="0.25">
      <c r="A2578" s="27">
        <v>44</v>
      </c>
      <c r="B2578" s="26" t="s">
        <v>3960</v>
      </c>
      <c r="C2578" s="26" t="s">
        <v>434</v>
      </c>
      <c r="D2578" s="27" t="s">
        <v>852</v>
      </c>
      <c r="E2578" s="27" t="s">
        <v>7</v>
      </c>
      <c r="F2578" s="92">
        <v>26.2</v>
      </c>
      <c r="G2578" s="64"/>
      <c r="H2578" s="64"/>
      <c r="I2578" s="662"/>
    </row>
    <row r="2579" spans="1:9" ht="31.5" x14ac:dyDescent="0.25">
      <c r="A2579" s="27">
        <v>45</v>
      </c>
      <c r="B2579" s="26" t="s">
        <v>3961</v>
      </c>
      <c r="C2579" s="26" t="s">
        <v>657</v>
      </c>
      <c r="D2579" s="27" t="s">
        <v>852</v>
      </c>
      <c r="E2579" s="27" t="s">
        <v>7</v>
      </c>
      <c r="F2579" s="92">
        <v>37.5</v>
      </c>
      <c r="G2579" s="64"/>
      <c r="H2579" s="64"/>
      <c r="I2579" s="662"/>
    </row>
    <row r="2580" spans="1:9" ht="31.5" x14ac:dyDescent="0.25">
      <c r="A2580" s="27">
        <v>46</v>
      </c>
      <c r="B2580" s="26" t="s">
        <v>914</v>
      </c>
      <c r="C2580" s="26" t="s">
        <v>657</v>
      </c>
      <c r="D2580" s="27" t="s">
        <v>852</v>
      </c>
      <c r="E2580" s="27" t="s">
        <v>7</v>
      </c>
      <c r="F2580" s="92">
        <v>7</v>
      </c>
      <c r="G2580" s="64"/>
      <c r="H2580" s="64"/>
      <c r="I2580" s="662"/>
    </row>
    <row r="2581" spans="1:9" ht="15.75" x14ac:dyDescent="0.25">
      <c r="A2581" s="28" t="s">
        <v>94</v>
      </c>
      <c r="B2581" s="29" t="s">
        <v>208</v>
      </c>
      <c r="C2581" s="26"/>
      <c r="D2581" s="27"/>
      <c r="E2581" s="27"/>
      <c r="F2581" s="94"/>
      <c r="G2581" s="64"/>
      <c r="H2581" s="64"/>
      <c r="I2581" s="662"/>
    </row>
    <row r="2582" spans="1:9" ht="15.75" x14ac:dyDescent="0.25">
      <c r="A2582" s="27">
        <v>47</v>
      </c>
      <c r="B2582" s="26" t="s">
        <v>3962</v>
      </c>
      <c r="C2582" s="26" t="s">
        <v>853</v>
      </c>
      <c r="D2582" s="27" t="s">
        <v>59</v>
      </c>
      <c r="E2582" s="27" t="s">
        <v>7</v>
      </c>
      <c r="F2582" s="92">
        <v>10.5</v>
      </c>
      <c r="G2582" s="64"/>
      <c r="H2582" s="64"/>
      <c r="I2582" s="662"/>
    </row>
    <row r="2583" spans="1:9" ht="15.75" x14ac:dyDescent="0.25">
      <c r="A2583" s="27">
        <v>48</v>
      </c>
      <c r="B2583" s="26" t="s">
        <v>3963</v>
      </c>
      <c r="C2583" s="26" t="s">
        <v>766</v>
      </c>
      <c r="D2583" s="27" t="s">
        <v>59</v>
      </c>
      <c r="E2583" s="27" t="s">
        <v>7</v>
      </c>
      <c r="F2583" s="92">
        <v>3</v>
      </c>
      <c r="G2583" s="64"/>
      <c r="H2583" s="64"/>
      <c r="I2583" s="662"/>
    </row>
    <row r="2584" spans="1:9" ht="15.75" x14ac:dyDescent="0.25">
      <c r="A2584" s="27">
        <v>49</v>
      </c>
      <c r="B2584" s="26" t="s">
        <v>3964</v>
      </c>
      <c r="C2584" s="26" t="s">
        <v>768</v>
      </c>
      <c r="D2584" s="27" t="s">
        <v>59</v>
      </c>
      <c r="E2584" s="27" t="s">
        <v>7</v>
      </c>
      <c r="F2584" s="92">
        <v>15</v>
      </c>
      <c r="G2584" s="64"/>
      <c r="H2584" s="64"/>
      <c r="I2584" s="662"/>
    </row>
    <row r="2585" spans="1:9" ht="31.5" x14ac:dyDescent="0.25">
      <c r="A2585" s="27">
        <v>50</v>
      </c>
      <c r="B2585" s="26" t="s">
        <v>3965</v>
      </c>
      <c r="C2585" s="26" t="s">
        <v>769</v>
      </c>
      <c r="D2585" s="27" t="s">
        <v>59</v>
      </c>
      <c r="E2585" s="27" t="s">
        <v>7</v>
      </c>
      <c r="F2585" s="92">
        <v>4.7</v>
      </c>
      <c r="G2585" s="64"/>
      <c r="H2585" s="64"/>
      <c r="I2585" s="662"/>
    </row>
    <row r="2586" spans="1:9" ht="15.75" x14ac:dyDescent="0.25">
      <c r="A2586" s="27">
        <v>51</v>
      </c>
      <c r="B2586" s="26" t="s">
        <v>3966</v>
      </c>
      <c r="C2586" s="26" t="s">
        <v>770</v>
      </c>
      <c r="D2586" s="27" t="s">
        <v>59</v>
      </c>
      <c r="E2586" s="27" t="s">
        <v>7</v>
      </c>
      <c r="F2586" s="92">
        <v>12.2</v>
      </c>
      <c r="G2586" s="64"/>
      <c r="H2586" s="64"/>
      <c r="I2586" s="662"/>
    </row>
    <row r="2587" spans="1:9" ht="15.75" x14ac:dyDescent="0.25">
      <c r="A2587" s="27">
        <v>52</v>
      </c>
      <c r="B2587" s="26" t="s">
        <v>3967</v>
      </c>
      <c r="C2587" s="26" t="s">
        <v>855</v>
      </c>
      <c r="D2587" s="27" t="s">
        <v>59</v>
      </c>
      <c r="E2587" s="27" t="s">
        <v>7</v>
      </c>
      <c r="F2587" s="92">
        <v>7.2</v>
      </c>
      <c r="G2587" s="64"/>
      <c r="H2587" s="64"/>
      <c r="I2587" s="662"/>
    </row>
    <row r="2588" spans="1:9" ht="15.75" x14ac:dyDescent="0.25">
      <c r="A2588" s="27">
        <v>53</v>
      </c>
      <c r="B2588" s="26" t="s">
        <v>3971</v>
      </c>
      <c r="C2588" s="26" t="s">
        <v>968</v>
      </c>
      <c r="D2588" s="27" t="s">
        <v>59</v>
      </c>
      <c r="E2588" s="27" t="s">
        <v>7</v>
      </c>
      <c r="F2588" s="92">
        <v>53.6</v>
      </c>
      <c r="G2588" s="64"/>
      <c r="H2588" s="64"/>
      <c r="I2588" s="662"/>
    </row>
    <row r="2589" spans="1:9" ht="15.75" x14ac:dyDescent="0.25">
      <c r="A2589" s="27">
        <v>54</v>
      </c>
      <c r="B2589" s="26" t="s">
        <v>3970</v>
      </c>
      <c r="C2589" s="26" t="s">
        <v>968</v>
      </c>
      <c r="D2589" s="27" t="s">
        <v>59</v>
      </c>
      <c r="E2589" s="27" t="s">
        <v>7</v>
      </c>
      <c r="F2589" s="92">
        <v>22.1</v>
      </c>
      <c r="G2589" s="64"/>
      <c r="H2589" s="64"/>
      <c r="I2589" s="662"/>
    </row>
    <row r="2590" spans="1:9" ht="31.5" x14ac:dyDescent="0.25">
      <c r="A2590" s="27">
        <v>55</v>
      </c>
      <c r="B2590" s="26" t="s">
        <v>3969</v>
      </c>
      <c r="C2590" s="26" t="s">
        <v>6053</v>
      </c>
      <c r="D2590" s="27" t="s">
        <v>59</v>
      </c>
      <c r="E2590" s="27" t="s">
        <v>7</v>
      </c>
      <c r="F2590" s="92">
        <v>40.9</v>
      </c>
      <c r="G2590" s="64"/>
      <c r="H2590" s="64"/>
      <c r="I2590" s="662"/>
    </row>
    <row r="2591" spans="1:9" ht="15.75" x14ac:dyDescent="0.25">
      <c r="A2591" s="27">
        <v>56</v>
      </c>
      <c r="B2591" s="26" t="s">
        <v>3968</v>
      </c>
      <c r="C2591" s="26" t="s">
        <v>856</v>
      </c>
      <c r="D2591" s="27" t="s">
        <v>59</v>
      </c>
      <c r="E2591" s="27" t="s">
        <v>7</v>
      </c>
      <c r="F2591" s="92">
        <v>3.2</v>
      </c>
      <c r="G2591" s="64"/>
      <c r="H2591" s="64"/>
      <c r="I2591" s="662"/>
    </row>
    <row r="2592" spans="1:9" ht="15.75" x14ac:dyDescent="0.25">
      <c r="A2592" s="27">
        <v>57</v>
      </c>
      <c r="B2592" s="26" t="s">
        <v>3972</v>
      </c>
      <c r="C2592" s="26" t="s">
        <v>857</v>
      </c>
      <c r="D2592" s="27" t="s">
        <v>59</v>
      </c>
      <c r="E2592" s="27" t="s">
        <v>7</v>
      </c>
      <c r="F2592" s="92">
        <v>12.7</v>
      </c>
      <c r="G2592" s="64"/>
      <c r="H2592" s="64"/>
      <c r="I2592" s="662"/>
    </row>
    <row r="2593" spans="1:9" ht="15.75" x14ac:dyDescent="0.25">
      <c r="A2593" s="28"/>
      <c r="B2593" s="29" t="s">
        <v>282</v>
      </c>
      <c r="C2593" s="29"/>
      <c r="D2593" s="28"/>
      <c r="E2593" s="28"/>
      <c r="F2593" s="94"/>
      <c r="G2593" s="64"/>
      <c r="H2593" s="64"/>
      <c r="I2593" s="662"/>
    </row>
    <row r="2594" spans="1:9" ht="15.75" x14ac:dyDescent="0.25">
      <c r="A2594" s="27">
        <v>58</v>
      </c>
      <c r="B2594" s="80" t="s">
        <v>1000</v>
      </c>
      <c r="C2594" s="80" t="s">
        <v>853</v>
      </c>
      <c r="D2594" s="79" t="s">
        <v>852</v>
      </c>
      <c r="E2594" s="79" t="s">
        <v>7</v>
      </c>
      <c r="F2594" s="96">
        <v>5</v>
      </c>
      <c r="G2594" s="64"/>
      <c r="H2594" s="64"/>
      <c r="I2594" s="662"/>
    </row>
    <row r="2595" spans="1:9" ht="15.75" x14ac:dyDescent="0.25">
      <c r="A2595" s="27">
        <v>59</v>
      </c>
      <c r="B2595" s="80" t="s">
        <v>1001</v>
      </c>
      <c r="C2595" s="80" t="s">
        <v>853</v>
      </c>
      <c r="D2595" s="79" t="s">
        <v>852</v>
      </c>
      <c r="E2595" s="79" t="s">
        <v>7</v>
      </c>
      <c r="F2595" s="96">
        <v>4</v>
      </c>
      <c r="G2595" s="64"/>
      <c r="H2595" s="64"/>
      <c r="I2595" s="662"/>
    </row>
    <row r="2596" spans="1:9" ht="15.75" x14ac:dyDescent="0.25">
      <c r="A2596" s="27">
        <v>60</v>
      </c>
      <c r="B2596" s="26" t="s">
        <v>499</v>
      </c>
      <c r="C2596" s="26" t="s">
        <v>766</v>
      </c>
      <c r="D2596" s="27" t="s">
        <v>852</v>
      </c>
      <c r="E2596" s="27" t="s">
        <v>7</v>
      </c>
      <c r="F2596" s="92">
        <v>3</v>
      </c>
      <c r="G2596" s="64"/>
      <c r="H2596" s="64"/>
      <c r="I2596" s="662"/>
    </row>
    <row r="2597" spans="1:9" ht="15.75" x14ac:dyDescent="0.25">
      <c r="A2597" s="27">
        <v>61</v>
      </c>
      <c r="B2597" s="26" t="s">
        <v>500</v>
      </c>
      <c r="C2597" s="26" t="s">
        <v>766</v>
      </c>
      <c r="D2597" s="27" t="s">
        <v>852</v>
      </c>
      <c r="E2597" s="27" t="s">
        <v>7</v>
      </c>
      <c r="F2597" s="92">
        <v>4</v>
      </c>
      <c r="G2597" s="64"/>
      <c r="H2597" s="64"/>
      <c r="I2597" s="662"/>
    </row>
    <row r="2598" spans="1:9" ht="15.75" x14ac:dyDescent="0.25">
      <c r="A2598" s="27">
        <v>62</v>
      </c>
      <c r="B2598" s="26" t="s">
        <v>501</v>
      </c>
      <c r="C2598" s="26" t="s">
        <v>766</v>
      </c>
      <c r="D2598" s="27" t="s">
        <v>852</v>
      </c>
      <c r="E2598" s="27" t="s">
        <v>7</v>
      </c>
      <c r="F2598" s="92">
        <v>3</v>
      </c>
      <c r="G2598" s="64"/>
      <c r="H2598" s="64"/>
      <c r="I2598" s="662"/>
    </row>
    <row r="2599" spans="1:9" ht="15.75" x14ac:dyDescent="0.25">
      <c r="A2599" s="27">
        <v>63</v>
      </c>
      <c r="B2599" s="26" t="s">
        <v>502</v>
      </c>
      <c r="C2599" s="26" t="s">
        <v>766</v>
      </c>
      <c r="D2599" s="27" t="s">
        <v>852</v>
      </c>
      <c r="E2599" s="27" t="s">
        <v>7</v>
      </c>
      <c r="F2599" s="92">
        <v>2.5</v>
      </c>
      <c r="G2599" s="64"/>
      <c r="H2599" s="64"/>
      <c r="I2599" s="662"/>
    </row>
    <row r="2600" spans="1:9" ht="15.75" x14ac:dyDescent="0.25">
      <c r="A2600" s="27">
        <v>64</v>
      </c>
      <c r="B2600" s="133" t="s">
        <v>3973</v>
      </c>
      <c r="C2600" s="26" t="s">
        <v>766</v>
      </c>
      <c r="D2600" s="27" t="s">
        <v>852</v>
      </c>
      <c r="E2600" s="27" t="s">
        <v>7</v>
      </c>
      <c r="F2600" s="92">
        <v>8</v>
      </c>
      <c r="G2600" s="64"/>
      <c r="H2600" s="64"/>
      <c r="I2600" s="662"/>
    </row>
    <row r="2601" spans="1:9" ht="15.75" x14ac:dyDescent="0.25">
      <c r="A2601" s="27">
        <v>65</v>
      </c>
      <c r="B2601" s="26" t="s">
        <v>503</v>
      </c>
      <c r="C2601" s="26" t="s">
        <v>767</v>
      </c>
      <c r="D2601" s="27" t="s">
        <v>852</v>
      </c>
      <c r="E2601" s="27" t="s">
        <v>7</v>
      </c>
      <c r="F2601" s="92">
        <v>8.6</v>
      </c>
      <c r="G2601" s="64"/>
      <c r="H2601" s="64"/>
      <c r="I2601" s="662"/>
    </row>
    <row r="2602" spans="1:9" ht="15.75" x14ac:dyDescent="0.25">
      <c r="A2602" s="27">
        <v>66</v>
      </c>
      <c r="B2602" s="26" t="s">
        <v>504</v>
      </c>
      <c r="C2602" s="26" t="s">
        <v>767</v>
      </c>
      <c r="D2602" s="27" t="s">
        <v>852</v>
      </c>
      <c r="E2602" s="27" t="s">
        <v>7</v>
      </c>
      <c r="F2602" s="92">
        <v>8</v>
      </c>
      <c r="G2602" s="64"/>
      <c r="H2602" s="64"/>
      <c r="I2602" s="662"/>
    </row>
    <row r="2603" spans="1:9" ht="15.75" x14ac:dyDescent="0.25">
      <c r="A2603" s="27">
        <v>67</v>
      </c>
      <c r="B2603" s="26" t="s">
        <v>505</v>
      </c>
      <c r="C2603" s="26" t="s">
        <v>767</v>
      </c>
      <c r="D2603" s="27" t="s">
        <v>852</v>
      </c>
      <c r="E2603" s="27" t="s">
        <v>7</v>
      </c>
      <c r="F2603" s="92">
        <v>10.8</v>
      </c>
      <c r="G2603" s="64"/>
      <c r="H2603" s="64"/>
      <c r="I2603" s="662"/>
    </row>
    <row r="2604" spans="1:9" ht="15.75" x14ac:dyDescent="0.25">
      <c r="A2604" s="27">
        <v>68</v>
      </c>
      <c r="B2604" s="26" t="s">
        <v>506</v>
      </c>
      <c r="C2604" s="26" t="s">
        <v>767</v>
      </c>
      <c r="D2604" s="27" t="s">
        <v>852</v>
      </c>
      <c r="E2604" s="27" t="s">
        <v>7</v>
      </c>
      <c r="F2604" s="92">
        <v>9.8000000000000007</v>
      </c>
      <c r="G2604" s="64"/>
      <c r="H2604" s="64"/>
      <c r="I2604" s="662"/>
    </row>
    <row r="2605" spans="1:9" ht="15.75" x14ac:dyDescent="0.25">
      <c r="A2605" s="27">
        <v>69</v>
      </c>
      <c r="B2605" s="26" t="s">
        <v>507</v>
      </c>
      <c r="C2605" s="26" t="s">
        <v>767</v>
      </c>
      <c r="D2605" s="27" t="s">
        <v>852</v>
      </c>
      <c r="E2605" s="27" t="s">
        <v>7</v>
      </c>
      <c r="F2605" s="92">
        <v>9.8000000000000007</v>
      </c>
      <c r="G2605" s="64"/>
      <c r="H2605" s="64"/>
      <c r="I2605" s="662"/>
    </row>
    <row r="2606" spans="1:9" ht="15.75" x14ac:dyDescent="0.25">
      <c r="A2606" s="27">
        <v>70</v>
      </c>
      <c r="B2606" s="26" t="s">
        <v>3974</v>
      </c>
      <c r="C2606" s="26" t="s">
        <v>767</v>
      </c>
      <c r="D2606" s="27" t="s">
        <v>852</v>
      </c>
      <c r="E2606" s="27" t="s">
        <v>7</v>
      </c>
      <c r="F2606" s="92">
        <v>12</v>
      </c>
      <c r="G2606" s="64"/>
      <c r="H2606" s="64"/>
      <c r="I2606" s="662"/>
    </row>
    <row r="2607" spans="1:9" ht="15.75" x14ac:dyDescent="0.25">
      <c r="A2607" s="27">
        <v>71</v>
      </c>
      <c r="B2607" s="26" t="s">
        <v>508</v>
      </c>
      <c r="C2607" s="26" t="s">
        <v>768</v>
      </c>
      <c r="D2607" s="27" t="s">
        <v>852</v>
      </c>
      <c r="E2607" s="27" t="s">
        <v>7</v>
      </c>
      <c r="F2607" s="92">
        <v>7.5</v>
      </c>
      <c r="G2607" s="64"/>
      <c r="H2607" s="64"/>
      <c r="I2607" s="662"/>
    </row>
    <row r="2608" spans="1:9" ht="15.75" x14ac:dyDescent="0.25">
      <c r="A2608" s="27">
        <v>72</v>
      </c>
      <c r="B2608" s="26" t="s">
        <v>509</v>
      </c>
      <c r="C2608" s="26" t="s">
        <v>768</v>
      </c>
      <c r="D2608" s="27" t="s">
        <v>852</v>
      </c>
      <c r="E2608" s="27" t="s">
        <v>7</v>
      </c>
      <c r="F2608" s="92">
        <v>7.5</v>
      </c>
      <c r="G2608" s="64"/>
      <c r="H2608" s="64"/>
      <c r="I2608" s="662"/>
    </row>
    <row r="2609" spans="1:9" ht="15.75" x14ac:dyDescent="0.25">
      <c r="A2609" s="27">
        <v>73</v>
      </c>
      <c r="B2609" s="26" t="s">
        <v>510</v>
      </c>
      <c r="C2609" s="26" t="s">
        <v>768</v>
      </c>
      <c r="D2609" s="27" t="s">
        <v>852</v>
      </c>
      <c r="E2609" s="27" t="s">
        <v>7</v>
      </c>
      <c r="F2609" s="92">
        <v>2</v>
      </c>
      <c r="G2609" s="64"/>
      <c r="H2609" s="64"/>
      <c r="I2609" s="662"/>
    </row>
    <row r="2610" spans="1:9" ht="15.75" x14ac:dyDescent="0.25">
      <c r="A2610" s="27">
        <v>74</v>
      </c>
      <c r="B2610" s="26" t="s">
        <v>511</v>
      </c>
      <c r="C2610" s="26" t="s">
        <v>768</v>
      </c>
      <c r="D2610" s="27" t="s">
        <v>852</v>
      </c>
      <c r="E2610" s="27" t="s">
        <v>7</v>
      </c>
      <c r="F2610" s="92">
        <v>4</v>
      </c>
      <c r="G2610" s="64"/>
      <c r="H2610" s="64"/>
      <c r="I2610" s="662"/>
    </row>
    <row r="2611" spans="1:9" ht="15.75" x14ac:dyDescent="0.25">
      <c r="A2611" s="27">
        <v>75</v>
      </c>
      <c r="B2611" s="26" t="s">
        <v>512</v>
      </c>
      <c r="C2611" s="26" t="s">
        <v>768</v>
      </c>
      <c r="D2611" s="27" t="s">
        <v>852</v>
      </c>
      <c r="E2611" s="27" t="s">
        <v>7</v>
      </c>
      <c r="F2611" s="92">
        <v>8</v>
      </c>
      <c r="G2611" s="64"/>
      <c r="H2611" s="64"/>
      <c r="I2611" s="662"/>
    </row>
    <row r="2612" spans="1:9" ht="15.75" x14ac:dyDescent="0.25">
      <c r="A2612" s="27">
        <v>76</v>
      </c>
      <c r="B2612" s="26" t="s">
        <v>513</v>
      </c>
      <c r="C2612" s="26" t="s">
        <v>768</v>
      </c>
      <c r="D2612" s="27" t="s">
        <v>852</v>
      </c>
      <c r="E2612" s="27" t="s">
        <v>7</v>
      </c>
      <c r="F2612" s="92">
        <v>7</v>
      </c>
      <c r="G2612" s="64"/>
      <c r="H2612" s="64"/>
      <c r="I2612" s="662"/>
    </row>
    <row r="2613" spans="1:9" ht="31.5" x14ac:dyDescent="0.25">
      <c r="A2613" s="27">
        <v>77</v>
      </c>
      <c r="B2613" s="26" t="s">
        <v>514</v>
      </c>
      <c r="C2613" s="26" t="s">
        <v>6054</v>
      </c>
      <c r="D2613" s="27" t="s">
        <v>852</v>
      </c>
      <c r="E2613" s="27" t="s">
        <v>7</v>
      </c>
      <c r="F2613" s="92">
        <v>29</v>
      </c>
      <c r="G2613" s="64"/>
      <c r="H2613" s="64"/>
      <c r="I2613" s="662"/>
    </row>
    <row r="2614" spans="1:9" ht="15.75" x14ac:dyDescent="0.25">
      <c r="A2614" s="27">
        <v>78</v>
      </c>
      <c r="B2614" s="26" t="s">
        <v>515</v>
      </c>
      <c r="C2614" s="26" t="s">
        <v>769</v>
      </c>
      <c r="D2614" s="27" t="s">
        <v>852</v>
      </c>
      <c r="E2614" s="27" t="s">
        <v>7</v>
      </c>
      <c r="F2614" s="92">
        <v>2</v>
      </c>
      <c r="G2614" s="64"/>
      <c r="H2614" s="64"/>
      <c r="I2614" s="662"/>
    </row>
    <row r="2615" spans="1:9" ht="15.75" x14ac:dyDescent="0.25">
      <c r="A2615" s="27">
        <v>79</v>
      </c>
      <c r="B2615" s="26" t="s">
        <v>516</v>
      </c>
      <c r="C2615" s="26" t="s">
        <v>769</v>
      </c>
      <c r="D2615" s="27" t="s">
        <v>852</v>
      </c>
      <c r="E2615" s="27" t="s">
        <v>7</v>
      </c>
      <c r="F2615" s="92">
        <v>4.2</v>
      </c>
      <c r="G2615" s="64"/>
      <c r="H2615" s="64"/>
      <c r="I2615" s="662"/>
    </row>
    <row r="2616" spans="1:9" ht="15.75" x14ac:dyDescent="0.25">
      <c r="A2616" s="27">
        <v>80</v>
      </c>
      <c r="B2616" s="26" t="s">
        <v>517</v>
      </c>
      <c r="C2616" s="26" t="s">
        <v>769</v>
      </c>
      <c r="D2616" s="27" t="s">
        <v>852</v>
      </c>
      <c r="E2616" s="27" t="s">
        <v>7</v>
      </c>
      <c r="F2616" s="92">
        <v>2.2999999999999998</v>
      </c>
      <c r="G2616" s="64"/>
      <c r="H2616" s="64"/>
      <c r="I2616" s="662"/>
    </row>
    <row r="2617" spans="1:9" ht="15.75" x14ac:dyDescent="0.25">
      <c r="A2617" s="27">
        <v>81</v>
      </c>
      <c r="B2617" s="26" t="s">
        <v>518</v>
      </c>
      <c r="C2617" s="26" t="s">
        <v>6055</v>
      </c>
      <c r="D2617" s="27" t="s">
        <v>852</v>
      </c>
      <c r="E2617" s="27" t="s">
        <v>7</v>
      </c>
      <c r="F2617" s="92">
        <v>7.3</v>
      </c>
      <c r="G2617" s="64"/>
      <c r="H2617" s="64"/>
      <c r="I2617" s="662"/>
    </row>
    <row r="2618" spans="1:9" ht="15.75" x14ac:dyDescent="0.25">
      <c r="A2618" s="27">
        <v>82</v>
      </c>
      <c r="B2618" s="26" t="s">
        <v>519</v>
      </c>
      <c r="C2618" s="26" t="s">
        <v>770</v>
      </c>
      <c r="D2618" s="27" t="s">
        <v>852</v>
      </c>
      <c r="E2618" s="27" t="s">
        <v>7</v>
      </c>
      <c r="F2618" s="92">
        <v>1</v>
      </c>
      <c r="G2618" s="64"/>
      <c r="H2618" s="64"/>
      <c r="I2618" s="662"/>
    </row>
    <row r="2619" spans="1:9" ht="15.75" x14ac:dyDescent="0.25">
      <c r="A2619" s="27">
        <v>83</v>
      </c>
      <c r="B2619" s="26" t="s">
        <v>520</v>
      </c>
      <c r="C2619" s="26" t="s">
        <v>770</v>
      </c>
      <c r="D2619" s="27" t="s">
        <v>852</v>
      </c>
      <c r="E2619" s="27" t="s">
        <v>7</v>
      </c>
      <c r="F2619" s="92">
        <v>1</v>
      </c>
      <c r="G2619" s="64"/>
      <c r="H2619" s="64"/>
      <c r="I2619" s="662"/>
    </row>
    <row r="2620" spans="1:9" ht="15.75" x14ac:dyDescent="0.25">
      <c r="A2620" s="27">
        <v>84</v>
      </c>
      <c r="B2620" s="26" t="s">
        <v>521</v>
      </c>
      <c r="C2620" s="26" t="s">
        <v>770</v>
      </c>
      <c r="D2620" s="27" t="s">
        <v>852</v>
      </c>
      <c r="E2620" s="27" t="s">
        <v>7</v>
      </c>
      <c r="F2620" s="92">
        <v>8</v>
      </c>
      <c r="G2620" s="64"/>
      <c r="H2620" s="64"/>
      <c r="I2620" s="662"/>
    </row>
    <row r="2621" spans="1:9" ht="15.75" x14ac:dyDescent="0.25">
      <c r="A2621" s="27">
        <v>85</v>
      </c>
      <c r="B2621" s="26" t="s">
        <v>522</v>
      </c>
      <c r="C2621" s="26" t="s">
        <v>770</v>
      </c>
      <c r="D2621" s="27" t="s">
        <v>852</v>
      </c>
      <c r="E2621" s="27" t="s">
        <v>7</v>
      </c>
      <c r="F2621" s="92">
        <v>5</v>
      </c>
      <c r="G2621" s="64"/>
      <c r="H2621" s="64"/>
      <c r="I2621" s="662"/>
    </row>
    <row r="2622" spans="1:9" ht="15.75" x14ac:dyDescent="0.25">
      <c r="A2622" s="27">
        <v>86</v>
      </c>
      <c r="B2622" s="26" t="s">
        <v>523</v>
      </c>
      <c r="C2622" s="26" t="s">
        <v>770</v>
      </c>
      <c r="D2622" s="27" t="s">
        <v>852</v>
      </c>
      <c r="E2622" s="27" t="s">
        <v>7</v>
      </c>
      <c r="F2622" s="92">
        <v>5</v>
      </c>
      <c r="G2622" s="64"/>
      <c r="H2622" s="64"/>
      <c r="I2622" s="662"/>
    </row>
    <row r="2623" spans="1:9" ht="15.75" x14ac:dyDescent="0.25">
      <c r="A2623" s="27">
        <v>87</v>
      </c>
      <c r="B2623" s="26" t="s">
        <v>1002</v>
      </c>
      <c r="C2623" s="26" t="s">
        <v>771</v>
      </c>
      <c r="D2623" s="27" t="s">
        <v>852</v>
      </c>
      <c r="E2623" s="27" t="s">
        <v>7</v>
      </c>
      <c r="F2623" s="92">
        <v>24</v>
      </c>
      <c r="G2623" s="64"/>
      <c r="H2623" s="64"/>
      <c r="I2623" s="662"/>
    </row>
    <row r="2624" spans="1:9" ht="15.75" x14ac:dyDescent="0.25">
      <c r="A2624" s="28" t="s">
        <v>203</v>
      </c>
      <c r="B2624" s="29" t="s">
        <v>915</v>
      </c>
      <c r="C2624" s="26"/>
      <c r="D2624" s="27"/>
      <c r="E2624" s="27"/>
      <c r="F2624" s="94"/>
      <c r="G2624" s="64"/>
      <c r="H2624" s="64"/>
      <c r="I2624" s="662"/>
    </row>
    <row r="2625" spans="1:9" ht="15.75" x14ac:dyDescent="0.25">
      <c r="A2625" s="28"/>
      <c r="B2625" s="29" t="s">
        <v>282</v>
      </c>
      <c r="C2625" s="29"/>
      <c r="D2625" s="28"/>
      <c r="E2625" s="28"/>
      <c r="F2625" s="94"/>
      <c r="G2625" s="64"/>
      <c r="H2625" s="64"/>
      <c r="I2625" s="662"/>
    </row>
    <row r="2626" spans="1:9" ht="15.75" x14ac:dyDescent="0.25">
      <c r="A2626" s="27">
        <v>88</v>
      </c>
      <c r="B2626" s="26" t="s">
        <v>667</v>
      </c>
      <c r="C2626" s="26" t="s">
        <v>661</v>
      </c>
      <c r="D2626" s="27" t="s">
        <v>852</v>
      </c>
      <c r="E2626" s="27" t="s">
        <v>7</v>
      </c>
      <c r="F2626" s="92">
        <v>8.1999999999999993</v>
      </c>
      <c r="G2626" s="64"/>
      <c r="H2626" s="64"/>
      <c r="I2626" s="662"/>
    </row>
    <row r="2627" spans="1:9" ht="15.75" x14ac:dyDescent="0.25">
      <c r="A2627" s="27">
        <v>89</v>
      </c>
      <c r="B2627" s="26" t="s">
        <v>668</v>
      </c>
      <c r="C2627" s="26" t="s">
        <v>661</v>
      </c>
      <c r="D2627" s="27" t="s">
        <v>852</v>
      </c>
      <c r="E2627" s="27" t="s">
        <v>7</v>
      </c>
      <c r="F2627" s="92">
        <v>4.5999999999999996</v>
      </c>
      <c r="G2627" s="64"/>
      <c r="H2627" s="64"/>
      <c r="I2627" s="662"/>
    </row>
    <row r="2628" spans="1:9" ht="15.75" x14ac:dyDescent="0.25">
      <c r="A2628" s="27">
        <v>90</v>
      </c>
      <c r="B2628" s="26" t="s">
        <v>669</v>
      </c>
      <c r="C2628" s="26" t="s">
        <v>660</v>
      </c>
      <c r="D2628" s="27" t="s">
        <v>852</v>
      </c>
      <c r="E2628" s="27" t="s">
        <v>7</v>
      </c>
      <c r="F2628" s="92">
        <v>20.2</v>
      </c>
      <c r="G2628" s="64"/>
      <c r="H2628" s="64"/>
      <c r="I2628" s="662"/>
    </row>
    <row r="2629" spans="1:9" ht="15.75" x14ac:dyDescent="0.25">
      <c r="A2629" s="27">
        <v>91</v>
      </c>
      <c r="B2629" s="26" t="s">
        <v>670</v>
      </c>
      <c r="C2629" s="26" t="s">
        <v>665</v>
      </c>
      <c r="D2629" s="27" t="s">
        <v>852</v>
      </c>
      <c r="E2629" s="27" t="s">
        <v>7</v>
      </c>
      <c r="F2629" s="92">
        <v>10</v>
      </c>
      <c r="G2629" s="64"/>
      <c r="H2629" s="64"/>
      <c r="I2629" s="662"/>
    </row>
    <row r="2630" spans="1:9" ht="15.75" x14ac:dyDescent="0.25">
      <c r="A2630" s="27">
        <v>92</v>
      </c>
      <c r="B2630" s="26" t="s">
        <v>3975</v>
      </c>
      <c r="C2630" s="26" t="s">
        <v>665</v>
      </c>
      <c r="D2630" s="27" t="s">
        <v>852</v>
      </c>
      <c r="E2630" s="27" t="s">
        <v>7</v>
      </c>
      <c r="F2630" s="92">
        <v>31</v>
      </c>
      <c r="G2630" s="64"/>
      <c r="H2630" s="64"/>
      <c r="I2630" s="662"/>
    </row>
    <row r="2631" spans="1:9" ht="15.75" x14ac:dyDescent="0.25">
      <c r="A2631" s="27">
        <v>93</v>
      </c>
      <c r="B2631" s="26" t="s">
        <v>3976</v>
      </c>
      <c r="C2631" s="26" t="s">
        <v>663</v>
      </c>
      <c r="D2631" s="27" t="s">
        <v>852</v>
      </c>
      <c r="E2631" s="27" t="s">
        <v>7</v>
      </c>
      <c r="F2631" s="92">
        <v>18</v>
      </c>
      <c r="G2631" s="64"/>
      <c r="H2631" s="64"/>
      <c r="I2631" s="662"/>
    </row>
    <row r="2632" spans="1:9" ht="15.75" x14ac:dyDescent="0.25">
      <c r="A2632" s="27">
        <v>94</v>
      </c>
      <c r="B2632" s="26" t="s">
        <v>3977</v>
      </c>
      <c r="C2632" s="26" t="s">
        <v>6075</v>
      </c>
      <c r="D2632" s="27" t="s">
        <v>852</v>
      </c>
      <c r="E2632" s="27" t="s">
        <v>7</v>
      </c>
      <c r="F2632" s="92">
        <v>57.7</v>
      </c>
      <c r="G2632" s="64"/>
      <c r="H2632" s="64"/>
      <c r="I2632" s="662"/>
    </row>
    <row r="2633" spans="1:9" ht="15.75" x14ac:dyDescent="0.25">
      <c r="A2633" s="27">
        <v>95</v>
      </c>
      <c r="B2633" s="26" t="s">
        <v>3978</v>
      </c>
      <c r="C2633" s="26" t="s">
        <v>671</v>
      </c>
      <c r="D2633" s="27" t="s">
        <v>852</v>
      </c>
      <c r="E2633" s="27" t="s">
        <v>7</v>
      </c>
      <c r="F2633" s="92">
        <v>30</v>
      </c>
      <c r="G2633" s="64"/>
      <c r="H2633" s="64"/>
      <c r="I2633" s="662"/>
    </row>
    <row r="2634" spans="1:9" ht="15.75" x14ac:dyDescent="0.25">
      <c r="A2634" s="28" t="s">
        <v>777</v>
      </c>
      <c r="B2634" s="29" t="s">
        <v>860</v>
      </c>
      <c r="C2634" s="26"/>
      <c r="D2634" s="27"/>
      <c r="E2634" s="27"/>
      <c r="F2634" s="94"/>
      <c r="G2634" s="64"/>
      <c r="H2634" s="64"/>
      <c r="I2634" s="662"/>
    </row>
    <row r="2635" spans="1:9" ht="15.75" x14ac:dyDescent="0.25">
      <c r="A2635" s="27">
        <v>96</v>
      </c>
      <c r="B2635" s="26" t="s">
        <v>3979</v>
      </c>
      <c r="C2635" s="26" t="s">
        <v>672</v>
      </c>
      <c r="D2635" s="27" t="s">
        <v>59</v>
      </c>
      <c r="E2635" s="27" t="s">
        <v>7</v>
      </c>
      <c r="F2635" s="92">
        <v>30</v>
      </c>
      <c r="G2635" s="64"/>
      <c r="H2635" s="64"/>
      <c r="I2635" s="662"/>
    </row>
    <row r="2636" spans="1:9" ht="15.75" x14ac:dyDescent="0.25">
      <c r="A2636" s="27">
        <v>97</v>
      </c>
      <c r="B2636" s="26" t="s">
        <v>3980</v>
      </c>
      <c r="C2636" s="26" t="s">
        <v>672</v>
      </c>
      <c r="D2636" s="27" t="s">
        <v>59</v>
      </c>
      <c r="E2636" s="27" t="s">
        <v>7</v>
      </c>
      <c r="F2636" s="92">
        <v>28</v>
      </c>
      <c r="G2636" s="64"/>
      <c r="H2636" s="64"/>
      <c r="I2636" s="662"/>
    </row>
    <row r="2637" spans="1:9" ht="15.75" x14ac:dyDescent="0.25">
      <c r="A2637" s="27">
        <v>98</v>
      </c>
      <c r="B2637" s="26" t="s">
        <v>5862</v>
      </c>
      <c r="C2637" s="26" t="s">
        <v>672</v>
      </c>
      <c r="D2637" s="27" t="s">
        <v>59</v>
      </c>
      <c r="E2637" s="27" t="s">
        <v>7</v>
      </c>
      <c r="F2637" s="92">
        <v>20</v>
      </c>
      <c r="G2637" s="64"/>
      <c r="H2637" s="64"/>
      <c r="I2637" s="662"/>
    </row>
    <row r="2638" spans="1:9" ht="31.5" x14ac:dyDescent="0.25">
      <c r="A2638" s="27">
        <v>99</v>
      </c>
      <c r="B2638" s="26" t="s">
        <v>5863</v>
      </c>
      <c r="C2638" s="26" t="s">
        <v>672</v>
      </c>
      <c r="D2638" s="27" t="s">
        <v>59</v>
      </c>
      <c r="E2638" s="27" t="s">
        <v>7</v>
      </c>
      <c r="F2638" s="92">
        <v>15</v>
      </c>
      <c r="G2638" s="64"/>
      <c r="H2638" s="64"/>
      <c r="I2638" s="662"/>
    </row>
    <row r="2639" spans="1:9" ht="15.75" x14ac:dyDescent="0.25">
      <c r="A2639" s="27">
        <v>100</v>
      </c>
      <c r="B2639" s="26" t="s">
        <v>3981</v>
      </c>
      <c r="C2639" s="26" t="s">
        <v>672</v>
      </c>
      <c r="D2639" s="27" t="s">
        <v>59</v>
      </c>
      <c r="E2639" s="27" t="s">
        <v>7</v>
      </c>
      <c r="F2639" s="92">
        <v>15</v>
      </c>
      <c r="G2639" s="64"/>
      <c r="H2639" s="64"/>
      <c r="I2639" s="662"/>
    </row>
    <row r="2640" spans="1:9" ht="15.75" x14ac:dyDescent="0.25">
      <c r="A2640" s="27">
        <v>101</v>
      </c>
      <c r="B2640" s="26" t="s">
        <v>3982</v>
      </c>
      <c r="C2640" s="26" t="s">
        <v>672</v>
      </c>
      <c r="D2640" s="27" t="s">
        <v>59</v>
      </c>
      <c r="E2640" s="27" t="s">
        <v>7</v>
      </c>
      <c r="F2640" s="92">
        <v>10</v>
      </c>
      <c r="G2640" s="64"/>
      <c r="H2640" s="64"/>
      <c r="I2640" s="662"/>
    </row>
    <row r="2641" spans="1:9" ht="31.5" x14ac:dyDescent="0.25">
      <c r="A2641" s="27">
        <v>102</v>
      </c>
      <c r="B2641" s="26" t="s">
        <v>3983</v>
      </c>
      <c r="C2641" s="26" t="s">
        <v>672</v>
      </c>
      <c r="D2641" s="27" t="s">
        <v>59</v>
      </c>
      <c r="E2641" s="27" t="s">
        <v>7</v>
      </c>
      <c r="F2641" s="92">
        <v>10</v>
      </c>
      <c r="G2641" s="64"/>
      <c r="H2641" s="64"/>
      <c r="I2641" s="662"/>
    </row>
    <row r="2642" spans="1:9" ht="15.75" x14ac:dyDescent="0.25">
      <c r="A2642" s="27">
        <v>103</v>
      </c>
      <c r="B2642" s="26" t="s">
        <v>3984</v>
      </c>
      <c r="C2642" s="26" t="s">
        <v>672</v>
      </c>
      <c r="D2642" s="27" t="s">
        <v>59</v>
      </c>
      <c r="E2642" s="27" t="s">
        <v>7</v>
      </c>
      <c r="F2642" s="92">
        <v>10</v>
      </c>
      <c r="G2642" s="64"/>
      <c r="H2642" s="64"/>
      <c r="I2642" s="662"/>
    </row>
    <row r="2643" spans="1:9" ht="15.75" x14ac:dyDescent="0.25">
      <c r="A2643" s="27">
        <v>104</v>
      </c>
      <c r="B2643" s="26" t="s">
        <v>3985</v>
      </c>
      <c r="C2643" s="26" t="s">
        <v>672</v>
      </c>
      <c r="D2643" s="27" t="s">
        <v>59</v>
      </c>
      <c r="E2643" s="27" t="s">
        <v>7</v>
      </c>
      <c r="F2643" s="92">
        <v>15</v>
      </c>
      <c r="G2643" s="64"/>
      <c r="H2643" s="64"/>
      <c r="I2643" s="662"/>
    </row>
    <row r="2644" spans="1:9" ht="15.75" x14ac:dyDescent="0.25">
      <c r="A2644" s="28" t="s">
        <v>778</v>
      </c>
      <c r="B2644" s="29" t="s">
        <v>861</v>
      </c>
      <c r="C2644" s="26"/>
      <c r="D2644" s="27"/>
      <c r="E2644" s="27"/>
      <c r="F2644" s="94"/>
      <c r="G2644" s="64"/>
      <c r="H2644" s="64"/>
      <c r="I2644" s="662"/>
    </row>
    <row r="2645" spans="1:9" ht="15.75" x14ac:dyDescent="0.25">
      <c r="A2645" s="27">
        <v>105</v>
      </c>
      <c r="B2645" s="26" t="s">
        <v>3986</v>
      </c>
      <c r="C2645" s="26" t="s">
        <v>880</v>
      </c>
      <c r="D2645" s="27" t="s">
        <v>59</v>
      </c>
      <c r="E2645" s="27" t="s">
        <v>51</v>
      </c>
      <c r="F2645" s="92">
        <v>7.4</v>
      </c>
      <c r="G2645" s="64"/>
      <c r="H2645" s="64"/>
      <c r="I2645" s="662"/>
    </row>
    <row r="2646" spans="1:9" ht="15.75" x14ac:dyDescent="0.25">
      <c r="A2646" s="27">
        <v>106</v>
      </c>
      <c r="B2646" s="26" t="s">
        <v>3987</v>
      </c>
      <c r="C2646" s="26" t="s">
        <v>880</v>
      </c>
      <c r="D2646" s="27" t="s">
        <v>59</v>
      </c>
      <c r="E2646" s="27" t="s">
        <v>51</v>
      </c>
      <c r="F2646" s="92">
        <v>5</v>
      </c>
      <c r="G2646" s="64"/>
      <c r="H2646" s="64"/>
      <c r="I2646" s="662"/>
    </row>
    <row r="2647" spans="1:9" ht="15.75" x14ac:dyDescent="0.25">
      <c r="A2647" s="28" t="s">
        <v>780</v>
      </c>
      <c r="B2647" s="29" t="s">
        <v>209</v>
      </c>
      <c r="C2647" s="26"/>
      <c r="D2647" s="27"/>
      <c r="E2647" s="27"/>
      <c r="F2647" s="94"/>
      <c r="G2647" s="64"/>
      <c r="H2647" s="64"/>
      <c r="I2647" s="662"/>
    </row>
    <row r="2648" spans="1:9" ht="15.75" x14ac:dyDescent="0.25">
      <c r="A2648" s="28"/>
      <c r="B2648" s="29" t="s">
        <v>352</v>
      </c>
      <c r="C2648" s="29"/>
      <c r="D2648" s="28"/>
      <c r="E2648" s="28"/>
      <c r="F2648" s="94"/>
      <c r="G2648" s="64"/>
      <c r="H2648" s="64"/>
      <c r="I2648" s="662"/>
    </row>
    <row r="2649" spans="1:9" ht="15.75" x14ac:dyDescent="0.25">
      <c r="A2649" s="27">
        <v>107</v>
      </c>
      <c r="B2649" s="26" t="s">
        <v>3989</v>
      </c>
      <c r="C2649" s="26" t="s">
        <v>557</v>
      </c>
      <c r="D2649" s="27" t="s">
        <v>59</v>
      </c>
      <c r="E2649" s="27" t="s">
        <v>7</v>
      </c>
      <c r="F2649" s="92">
        <v>137.49</v>
      </c>
      <c r="G2649" s="64"/>
      <c r="H2649" s="64"/>
      <c r="I2649" s="662"/>
    </row>
    <row r="2650" spans="1:9" ht="15.75" x14ac:dyDescent="0.25">
      <c r="A2650" s="27">
        <v>108</v>
      </c>
      <c r="B2650" s="26" t="s">
        <v>3988</v>
      </c>
      <c r="C2650" s="26" t="s">
        <v>559</v>
      </c>
      <c r="D2650" s="27" t="s">
        <v>59</v>
      </c>
      <c r="E2650" s="27" t="s">
        <v>7</v>
      </c>
      <c r="F2650" s="92">
        <v>70.5</v>
      </c>
      <c r="G2650" s="64"/>
      <c r="H2650" s="64"/>
      <c r="I2650" s="662"/>
    </row>
    <row r="2651" spans="1:9" ht="15.75" x14ac:dyDescent="0.25">
      <c r="A2651" s="28"/>
      <c r="B2651" s="29" t="s">
        <v>282</v>
      </c>
      <c r="C2651" s="26"/>
      <c r="D2651" s="27"/>
      <c r="E2651" s="27"/>
      <c r="F2651" s="92"/>
      <c r="G2651" s="64"/>
      <c r="H2651" s="64"/>
      <c r="I2651" s="662"/>
    </row>
    <row r="2652" spans="1:9" ht="15.75" x14ac:dyDescent="0.25">
      <c r="A2652" s="27">
        <v>109</v>
      </c>
      <c r="B2652" s="26" t="s">
        <v>5866</v>
      </c>
      <c r="C2652" s="26" t="s">
        <v>524</v>
      </c>
      <c r="D2652" s="27" t="s">
        <v>852</v>
      </c>
      <c r="E2652" s="27" t="s">
        <v>7</v>
      </c>
      <c r="F2652" s="92">
        <v>21</v>
      </c>
      <c r="G2652" s="64"/>
      <c r="H2652" s="64"/>
      <c r="I2652" s="662"/>
    </row>
    <row r="2653" spans="1:9" ht="15.75" x14ac:dyDescent="0.25">
      <c r="A2653" s="27">
        <v>110</v>
      </c>
      <c r="B2653" s="26" t="s">
        <v>5865</v>
      </c>
      <c r="C2653" s="26" t="s">
        <v>524</v>
      </c>
      <c r="D2653" s="27" t="s">
        <v>852</v>
      </c>
      <c r="E2653" s="27" t="s">
        <v>7</v>
      </c>
      <c r="F2653" s="92">
        <v>22</v>
      </c>
      <c r="G2653" s="64"/>
      <c r="H2653" s="64"/>
      <c r="I2653" s="662"/>
    </row>
    <row r="2654" spans="1:9" ht="15.75" x14ac:dyDescent="0.25">
      <c r="A2654" s="27">
        <v>111</v>
      </c>
      <c r="B2654" s="26" t="s">
        <v>5864</v>
      </c>
      <c r="C2654" s="26" t="s">
        <v>524</v>
      </c>
      <c r="D2654" s="27" t="s">
        <v>852</v>
      </c>
      <c r="E2654" s="27" t="s">
        <v>7</v>
      </c>
      <c r="F2654" s="92">
        <v>15</v>
      </c>
      <c r="G2654" s="64"/>
      <c r="H2654" s="64"/>
      <c r="I2654" s="662"/>
    </row>
    <row r="2655" spans="1:9" ht="15.75" x14ac:dyDescent="0.25">
      <c r="A2655" s="27">
        <v>112</v>
      </c>
      <c r="B2655" s="26" t="s">
        <v>5867</v>
      </c>
      <c r="C2655" s="26" t="s">
        <v>524</v>
      </c>
      <c r="D2655" s="27" t="s">
        <v>852</v>
      </c>
      <c r="E2655" s="27" t="s">
        <v>7</v>
      </c>
      <c r="F2655" s="92">
        <v>20.36</v>
      </c>
      <c r="G2655" s="64"/>
      <c r="H2655" s="64"/>
      <c r="I2655" s="662"/>
    </row>
    <row r="2656" spans="1:9" ht="15.75" x14ac:dyDescent="0.25">
      <c r="A2656" s="27">
        <v>113</v>
      </c>
      <c r="B2656" s="26" t="s">
        <v>5868</v>
      </c>
      <c r="C2656" s="26" t="s">
        <v>525</v>
      </c>
      <c r="D2656" s="27" t="s">
        <v>852</v>
      </c>
      <c r="E2656" s="27" t="s">
        <v>7</v>
      </c>
      <c r="F2656" s="92">
        <v>14.5</v>
      </c>
      <c r="G2656" s="64"/>
      <c r="H2656" s="64"/>
      <c r="I2656" s="662"/>
    </row>
    <row r="2657" spans="1:9" ht="15.75" x14ac:dyDescent="0.25">
      <c r="A2657" s="27">
        <v>114</v>
      </c>
      <c r="B2657" s="26" t="s">
        <v>5869</v>
      </c>
      <c r="C2657" s="26" t="s">
        <v>525</v>
      </c>
      <c r="D2657" s="27" t="s">
        <v>852</v>
      </c>
      <c r="E2657" s="27" t="s">
        <v>7</v>
      </c>
      <c r="F2657" s="92">
        <v>3</v>
      </c>
      <c r="G2657" s="64"/>
      <c r="H2657" s="64"/>
      <c r="I2657" s="662"/>
    </row>
    <row r="2658" spans="1:9" ht="15.75" x14ac:dyDescent="0.25">
      <c r="A2658" s="27">
        <v>115</v>
      </c>
      <c r="B2658" s="26" t="s">
        <v>5870</v>
      </c>
      <c r="C2658" s="26" t="s">
        <v>525</v>
      </c>
      <c r="D2658" s="27" t="s">
        <v>852</v>
      </c>
      <c r="E2658" s="27" t="s">
        <v>7</v>
      </c>
      <c r="F2658" s="92">
        <v>2.5</v>
      </c>
      <c r="G2658" s="64"/>
      <c r="H2658" s="64"/>
      <c r="I2658" s="662"/>
    </row>
    <row r="2659" spans="1:9" ht="15.75" x14ac:dyDescent="0.25">
      <c r="A2659" s="27">
        <v>116</v>
      </c>
      <c r="B2659" s="26" t="s">
        <v>5871</v>
      </c>
      <c r="C2659" s="26" t="s">
        <v>526</v>
      </c>
      <c r="D2659" s="27" t="s">
        <v>852</v>
      </c>
      <c r="E2659" s="27" t="s">
        <v>7</v>
      </c>
      <c r="F2659" s="92">
        <v>9.4</v>
      </c>
      <c r="G2659" s="64"/>
      <c r="H2659" s="64"/>
      <c r="I2659" s="662"/>
    </row>
    <row r="2660" spans="1:9" ht="15.75" x14ac:dyDescent="0.25">
      <c r="A2660" s="27">
        <v>117</v>
      </c>
      <c r="B2660" s="26" t="s">
        <v>5872</v>
      </c>
      <c r="C2660" s="26" t="s">
        <v>526</v>
      </c>
      <c r="D2660" s="27" t="s">
        <v>852</v>
      </c>
      <c r="E2660" s="27" t="s">
        <v>7</v>
      </c>
      <c r="F2660" s="92">
        <v>8</v>
      </c>
      <c r="G2660" s="64"/>
      <c r="H2660" s="64"/>
      <c r="I2660" s="662"/>
    </row>
    <row r="2661" spans="1:9" ht="15.75" x14ac:dyDescent="0.25">
      <c r="A2661" s="27">
        <v>118</v>
      </c>
      <c r="B2661" s="26" t="s">
        <v>5873</v>
      </c>
      <c r="C2661" s="26" t="s">
        <v>526</v>
      </c>
      <c r="D2661" s="27" t="s">
        <v>852</v>
      </c>
      <c r="E2661" s="27" t="s">
        <v>7</v>
      </c>
      <c r="F2661" s="92">
        <v>12.07</v>
      </c>
      <c r="G2661" s="64"/>
      <c r="H2661" s="64"/>
      <c r="I2661" s="662"/>
    </row>
    <row r="2662" spans="1:9" ht="15.75" x14ac:dyDescent="0.25">
      <c r="A2662" s="27">
        <v>119</v>
      </c>
      <c r="B2662" s="26" t="s">
        <v>5874</v>
      </c>
      <c r="C2662" s="26" t="s">
        <v>526</v>
      </c>
      <c r="D2662" s="27" t="s">
        <v>852</v>
      </c>
      <c r="E2662" s="27" t="s">
        <v>7</v>
      </c>
      <c r="F2662" s="92">
        <v>4.2</v>
      </c>
      <c r="G2662" s="64"/>
      <c r="H2662" s="64"/>
      <c r="I2662" s="662"/>
    </row>
    <row r="2663" spans="1:9" ht="15.75" x14ac:dyDescent="0.25">
      <c r="A2663" s="27">
        <v>120</v>
      </c>
      <c r="B2663" s="26" t="s">
        <v>5875</v>
      </c>
      <c r="C2663" s="26" t="s">
        <v>527</v>
      </c>
      <c r="D2663" s="27" t="s">
        <v>852</v>
      </c>
      <c r="E2663" s="27" t="s">
        <v>7</v>
      </c>
      <c r="F2663" s="92">
        <v>7.7</v>
      </c>
      <c r="G2663" s="64"/>
      <c r="H2663" s="64"/>
      <c r="I2663" s="662"/>
    </row>
    <row r="2664" spans="1:9" ht="15.75" x14ac:dyDescent="0.25">
      <c r="A2664" s="27">
        <v>121</v>
      </c>
      <c r="B2664" s="26" t="s">
        <v>5876</v>
      </c>
      <c r="C2664" s="26" t="s">
        <v>527</v>
      </c>
      <c r="D2664" s="27" t="s">
        <v>852</v>
      </c>
      <c r="E2664" s="27" t="s">
        <v>7</v>
      </c>
      <c r="F2664" s="92">
        <v>11.31</v>
      </c>
      <c r="G2664" s="64"/>
      <c r="H2664" s="64"/>
      <c r="I2664" s="662"/>
    </row>
    <row r="2665" spans="1:9" ht="15.75" x14ac:dyDescent="0.25">
      <c r="A2665" s="27">
        <v>122</v>
      </c>
      <c r="B2665" s="26" t="s">
        <v>5877</v>
      </c>
      <c r="C2665" s="26" t="s">
        <v>527</v>
      </c>
      <c r="D2665" s="27" t="s">
        <v>852</v>
      </c>
      <c r="E2665" s="27" t="s">
        <v>7</v>
      </c>
      <c r="F2665" s="92">
        <v>5</v>
      </c>
      <c r="G2665" s="64"/>
      <c r="H2665" s="64"/>
      <c r="I2665" s="662"/>
    </row>
    <row r="2666" spans="1:9" ht="15.75" x14ac:dyDescent="0.25">
      <c r="A2666" s="27">
        <v>123</v>
      </c>
      <c r="B2666" s="26" t="s">
        <v>5878</v>
      </c>
      <c r="C2666" s="26" t="s">
        <v>527</v>
      </c>
      <c r="D2666" s="27" t="s">
        <v>852</v>
      </c>
      <c r="E2666" s="27" t="s">
        <v>7</v>
      </c>
      <c r="F2666" s="92">
        <v>7.3</v>
      </c>
      <c r="G2666" s="64"/>
      <c r="H2666" s="64"/>
      <c r="I2666" s="662"/>
    </row>
    <row r="2667" spans="1:9" ht="15.75" x14ac:dyDescent="0.25">
      <c r="A2667" s="27">
        <v>124</v>
      </c>
      <c r="B2667" s="26" t="s">
        <v>5879</v>
      </c>
      <c r="C2667" s="26" t="s">
        <v>528</v>
      </c>
      <c r="D2667" s="27" t="s">
        <v>852</v>
      </c>
      <c r="E2667" s="27" t="s">
        <v>7</v>
      </c>
      <c r="F2667" s="92">
        <v>3</v>
      </c>
      <c r="G2667" s="64"/>
      <c r="H2667" s="64"/>
      <c r="I2667" s="662"/>
    </row>
    <row r="2668" spans="1:9" ht="15.75" x14ac:dyDescent="0.25">
      <c r="A2668" s="27">
        <v>125</v>
      </c>
      <c r="B2668" s="26" t="s">
        <v>5880</v>
      </c>
      <c r="C2668" s="26" t="s">
        <v>528</v>
      </c>
      <c r="D2668" s="27" t="s">
        <v>852</v>
      </c>
      <c r="E2668" s="27" t="s">
        <v>7</v>
      </c>
      <c r="F2668" s="92">
        <v>6.07</v>
      </c>
      <c r="G2668" s="64"/>
      <c r="H2668" s="64"/>
      <c r="I2668" s="662"/>
    </row>
    <row r="2669" spans="1:9" ht="15.75" x14ac:dyDescent="0.25">
      <c r="A2669" s="27">
        <v>126</v>
      </c>
      <c r="B2669" s="26" t="s">
        <v>5881</v>
      </c>
      <c r="C2669" s="26" t="s">
        <v>528</v>
      </c>
      <c r="D2669" s="27" t="s">
        <v>852</v>
      </c>
      <c r="E2669" s="27" t="s">
        <v>7</v>
      </c>
      <c r="F2669" s="92">
        <v>6</v>
      </c>
      <c r="G2669" s="64"/>
      <c r="H2669" s="64"/>
      <c r="I2669" s="662"/>
    </row>
    <row r="2670" spans="1:9" ht="15.75" x14ac:dyDescent="0.25">
      <c r="A2670" s="27">
        <v>127</v>
      </c>
      <c r="B2670" s="26" t="s">
        <v>5882</v>
      </c>
      <c r="C2670" s="26" t="s">
        <v>528</v>
      </c>
      <c r="D2670" s="27" t="s">
        <v>852</v>
      </c>
      <c r="E2670" s="27" t="s">
        <v>7</v>
      </c>
      <c r="F2670" s="92">
        <v>5.8</v>
      </c>
      <c r="G2670" s="64"/>
      <c r="H2670" s="64"/>
      <c r="I2670" s="662"/>
    </row>
    <row r="2671" spans="1:9" ht="15.75" x14ac:dyDescent="0.25">
      <c r="A2671" s="27">
        <v>128</v>
      </c>
      <c r="B2671" s="26" t="s">
        <v>5883</v>
      </c>
      <c r="C2671" s="26" t="s">
        <v>529</v>
      </c>
      <c r="D2671" s="27" t="s">
        <v>852</v>
      </c>
      <c r="E2671" s="27" t="s">
        <v>7</v>
      </c>
      <c r="F2671" s="92">
        <v>5.07</v>
      </c>
      <c r="G2671" s="64"/>
      <c r="H2671" s="64"/>
      <c r="I2671" s="662"/>
    </row>
    <row r="2672" spans="1:9" ht="15.75" x14ac:dyDescent="0.25">
      <c r="A2672" s="27">
        <v>129</v>
      </c>
      <c r="B2672" s="26" t="s">
        <v>5884</v>
      </c>
      <c r="C2672" s="26" t="s">
        <v>529</v>
      </c>
      <c r="D2672" s="27" t="s">
        <v>852</v>
      </c>
      <c r="E2672" s="27" t="s">
        <v>7</v>
      </c>
      <c r="F2672" s="92">
        <v>7</v>
      </c>
      <c r="G2672" s="64"/>
      <c r="H2672" s="64"/>
      <c r="I2672" s="662"/>
    </row>
    <row r="2673" spans="1:9" ht="15.75" x14ac:dyDescent="0.25">
      <c r="A2673" s="27">
        <v>130</v>
      </c>
      <c r="B2673" s="26" t="s">
        <v>5885</v>
      </c>
      <c r="C2673" s="26" t="s">
        <v>529</v>
      </c>
      <c r="D2673" s="27" t="s">
        <v>852</v>
      </c>
      <c r="E2673" s="27" t="s">
        <v>7</v>
      </c>
      <c r="F2673" s="92">
        <v>5.6</v>
      </c>
      <c r="G2673" s="64"/>
      <c r="H2673" s="64"/>
      <c r="I2673" s="662"/>
    </row>
    <row r="2674" spans="1:9" ht="15.75" x14ac:dyDescent="0.25">
      <c r="A2674" s="27">
        <v>131</v>
      </c>
      <c r="B2674" s="26" t="s">
        <v>5879</v>
      </c>
      <c r="C2674" s="26" t="s">
        <v>530</v>
      </c>
      <c r="D2674" s="27" t="s">
        <v>852</v>
      </c>
      <c r="E2674" s="27" t="s">
        <v>7</v>
      </c>
      <c r="F2674" s="92">
        <v>7</v>
      </c>
      <c r="G2674" s="64"/>
      <c r="H2674" s="64"/>
      <c r="I2674" s="662"/>
    </row>
    <row r="2675" spans="1:9" ht="15.75" x14ac:dyDescent="0.25">
      <c r="A2675" s="27">
        <v>132</v>
      </c>
      <c r="B2675" s="26" t="s">
        <v>5886</v>
      </c>
      <c r="C2675" s="26" t="s">
        <v>6073</v>
      </c>
      <c r="D2675" s="27" t="s">
        <v>852</v>
      </c>
      <c r="E2675" s="27" t="s">
        <v>7</v>
      </c>
      <c r="F2675" s="92">
        <v>6.05</v>
      </c>
      <c r="G2675" s="64"/>
      <c r="H2675" s="64"/>
      <c r="I2675" s="662"/>
    </row>
    <row r="2676" spans="1:9" ht="15.75" x14ac:dyDescent="0.25">
      <c r="A2676" s="27">
        <v>133</v>
      </c>
      <c r="B2676" s="26" t="s">
        <v>5887</v>
      </c>
      <c r="C2676" s="26" t="s">
        <v>6074</v>
      </c>
      <c r="D2676" s="27" t="s">
        <v>852</v>
      </c>
      <c r="E2676" s="27" t="s">
        <v>7</v>
      </c>
      <c r="F2676" s="92">
        <v>6</v>
      </c>
      <c r="G2676" s="64"/>
      <c r="H2676" s="64"/>
      <c r="I2676" s="662" t="s">
        <v>994</v>
      </c>
    </row>
    <row r="2677" spans="1:9" ht="15.75" x14ac:dyDescent="0.25">
      <c r="A2677" s="28"/>
      <c r="B2677" s="29" t="s">
        <v>531</v>
      </c>
      <c r="C2677" s="29"/>
      <c r="D2677" s="28"/>
      <c r="E2677" s="28"/>
      <c r="F2677" s="94"/>
      <c r="G2677" s="64"/>
      <c r="H2677" s="64"/>
      <c r="I2677" s="662"/>
    </row>
    <row r="2678" spans="1:9" ht="15.75" x14ac:dyDescent="0.25">
      <c r="A2678" s="27">
        <v>134</v>
      </c>
      <c r="B2678" s="26" t="s">
        <v>5888</v>
      </c>
      <c r="C2678" s="26" t="s">
        <v>532</v>
      </c>
      <c r="D2678" s="27" t="s">
        <v>852</v>
      </c>
      <c r="E2678" s="27" t="s">
        <v>7</v>
      </c>
      <c r="F2678" s="92">
        <v>6.3999999999999995</v>
      </c>
      <c r="G2678" s="64"/>
      <c r="H2678" s="64"/>
      <c r="I2678" s="662"/>
    </row>
    <row r="2679" spans="1:9" ht="15.75" x14ac:dyDescent="0.25">
      <c r="A2679" s="27">
        <v>135</v>
      </c>
      <c r="B2679" s="26" t="s">
        <v>533</v>
      </c>
      <c r="C2679" s="26" t="s">
        <v>532</v>
      </c>
      <c r="D2679" s="27" t="s">
        <v>852</v>
      </c>
      <c r="E2679" s="27" t="s">
        <v>7</v>
      </c>
      <c r="F2679" s="92">
        <v>6.4</v>
      </c>
      <c r="G2679" s="64"/>
      <c r="H2679" s="64"/>
      <c r="I2679" s="662"/>
    </row>
    <row r="2680" spans="1:9" ht="15.75" x14ac:dyDescent="0.25">
      <c r="A2680" s="27">
        <v>136</v>
      </c>
      <c r="B2680" s="26" t="s">
        <v>3990</v>
      </c>
      <c r="C2680" s="26" t="s">
        <v>532</v>
      </c>
      <c r="D2680" s="27" t="s">
        <v>852</v>
      </c>
      <c r="E2680" s="27" t="s">
        <v>7</v>
      </c>
      <c r="F2680" s="92">
        <v>4.3</v>
      </c>
      <c r="G2680" s="64"/>
      <c r="H2680" s="64"/>
      <c r="I2680" s="662"/>
    </row>
    <row r="2681" spans="1:9" ht="15.75" x14ac:dyDescent="0.25">
      <c r="A2681" s="27">
        <v>137</v>
      </c>
      <c r="B2681" s="26" t="s">
        <v>3991</v>
      </c>
      <c r="C2681" s="26" t="s">
        <v>532</v>
      </c>
      <c r="D2681" s="27" t="s">
        <v>852</v>
      </c>
      <c r="E2681" s="27" t="s">
        <v>7</v>
      </c>
      <c r="F2681" s="92">
        <v>4.5999999999999996</v>
      </c>
      <c r="G2681" s="64"/>
      <c r="H2681" s="64"/>
      <c r="I2681" s="662"/>
    </row>
    <row r="2682" spans="1:9" ht="15.75" x14ac:dyDescent="0.25">
      <c r="A2682" s="28"/>
      <c r="B2682" s="29" t="s">
        <v>534</v>
      </c>
      <c r="C2682" s="29"/>
      <c r="D2682" s="28"/>
      <c r="E2682" s="28"/>
      <c r="F2682" s="94"/>
      <c r="G2682" s="64"/>
      <c r="H2682" s="64"/>
      <c r="I2682" s="662"/>
    </row>
    <row r="2683" spans="1:9" ht="15.75" x14ac:dyDescent="0.25">
      <c r="A2683" s="27">
        <v>138</v>
      </c>
      <c r="B2683" s="26" t="s">
        <v>3992</v>
      </c>
      <c r="C2683" s="26" t="s">
        <v>535</v>
      </c>
      <c r="D2683" s="27" t="s">
        <v>852</v>
      </c>
      <c r="E2683" s="27" t="s">
        <v>7</v>
      </c>
      <c r="F2683" s="92">
        <v>9.1999999999999993</v>
      </c>
      <c r="G2683" s="64"/>
      <c r="H2683" s="64"/>
      <c r="I2683" s="662"/>
    </row>
    <row r="2684" spans="1:9" ht="15.75" x14ac:dyDescent="0.25">
      <c r="A2684" s="27">
        <v>139</v>
      </c>
      <c r="B2684" s="26" t="s">
        <v>3993</v>
      </c>
      <c r="C2684" s="26" t="s">
        <v>535</v>
      </c>
      <c r="D2684" s="27" t="s">
        <v>852</v>
      </c>
      <c r="E2684" s="27" t="s">
        <v>7</v>
      </c>
      <c r="F2684" s="92">
        <v>6.1</v>
      </c>
      <c r="G2684" s="64"/>
      <c r="H2684" s="64"/>
      <c r="I2684" s="662"/>
    </row>
    <row r="2685" spans="1:9" ht="15.75" x14ac:dyDescent="0.25">
      <c r="A2685" s="27">
        <v>140</v>
      </c>
      <c r="B2685" s="26" t="s">
        <v>3994</v>
      </c>
      <c r="C2685" s="26" t="s">
        <v>535</v>
      </c>
      <c r="D2685" s="27" t="s">
        <v>852</v>
      </c>
      <c r="E2685" s="27" t="s">
        <v>7</v>
      </c>
      <c r="F2685" s="92">
        <v>7.3</v>
      </c>
      <c r="G2685" s="64"/>
      <c r="H2685" s="64"/>
      <c r="I2685" s="662"/>
    </row>
    <row r="2686" spans="1:9" ht="15.75" x14ac:dyDescent="0.25">
      <c r="A2686" s="27">
        <v>141</v>
      </c>
      <c r="B2686" s="26" t="s">
        <v>3995</v>
      </c>
      <c r="C2686" s="26" t="s">
        <v>535</v>
      </c>
      <c r="D2686" s="27" t="s">
        <v>852</v>
      </c>
      <c r="E2686" s="27" t="s">
        <v>7</v>
      </c>
      <c r="F2686" s="92">
        <v>9.3000000000000007</v>
      </c>
      <c r="G2686" s="64"/>
      <c r="H2686" s="64"/>
      <c r="I2686" s="662"/>
    </row>
    <row r="2687" spans="1:9" ht="15.75" x14ac:dyDescent="0.25">
      <c r="A2687" s="27">
        <v>142</v>
      </c>
      <c r="B2687" s="26" t="s">
        <v>3996</v>
      </c>
      <c r="C2687" s="26" t="s">
        <v>535</v>
      </c>
      <c r="D2687" s="27" t="s">
        <v>852</v>
      </c>
      <c r="E2687" s="27" t="s">
        <v>7</v>
      </c>
      <c r="F2687" s="92">
        <v>8.81</v>
      </c>
      <c r="G2687" s="64"/>
      <c r="H2687" s="64"/>
      <c r="I2687" s="662"/>
    </row>
    <row r="2688" spans="1:9" ht="15.75" x14ac:dyDescent="0.25">
      <c r="A2688" s="27">
        <v>143</v>
      </c>
      <c r="B2688" s="26" t="s">
        <v>3997</v>
      </c>
      <c r="C2688" s="26" t="s">
        <v>536</v>
      </c>
      <c r="D2688" s="27" t="s">
        <v>852</v>
      </c>
      <c r="E2688" s="27" t="s">
        <v>7</v>
      </c>
      <c r="F2688" s="92">
        <v>5.42</v>
      </c>
      <c r="G2688" s="64"/>
      <c r="H2688" s="64"/>
      <c r="I2688" s="662"/>
    </row>
    <row r="2689" spans="1:9" ht="15.75" x14ac:dyDescent="0.25">
      <c r="A2689" s="27">
        <v>144</v>
      </c>
      <c r="B2689" s="26" t="s">
        <v>3998</v>
      </c>
      <c r="C2689" s="26" t="s">
        <v>536</v>
      </c>
      <c r="D2689" s="27" t="s">
        <v>852</v>
      </c>
      <c r="E2689" s="27" t="s">
        <v>7</v>
      </c>
      <c r="F2689" s="92">
        <v>6</v>
      </c>
      <c r="G2689" s="64"/>
      <c r="H2689" s="64"/>
      <c r="I2689" s="662"/>
    </row>
    <row r="2690" spans="1:9" ht="15.75" x14ac:dyDescent="0.25">
      <c r="A2690" s="27">
        <v>145</v>
      </c>
      <c r="B2690" s="26" t="s">
        <v>3999</v>
      </c>
      <c r="C2690" s="26" t="s">
        <v>536</v>
      </c>
      <c r="D2690" s="27" t="s">
        <v>852</v>
      </c>
      <c r="E2690" s="27" t="s">
        <v>7</v>
      </c>
      <c r="F2690" s="92">
        <v>4.2699999999999996</v>
      </c>
      <c r="G2690" s="64"/>
      <c r="H2690" s="64"/>
      <c r="I2690" s="662"/>
    </row>
    <row r="2691" spans="1:9" ht="15.75" x14ac:dyDescent="0.25">
      <c r="A2691" s="27">
        <v>146</v>
      </c>
      <c r="B2691" s="26" t="s">
        <v>3997</v>
      </c>
      <c r="C2691" s="26" t="s">
        <v>537</v>
      </c>
      <c r="D2691" s="27" t="s">
        <v>852</v>
      </c>
      <c r="E2691" s="27" t="s">
        <v>7</v>
      </c>
      <c r="F2691" s="92">
        <v>2.27</v>
      </c>
      <c r="G2691" s="64"/>
      <c r="H2691" s="64"/>
      <c r="I2691" s="662"/>
    </row>
    <row r="2692" spans="1:9" ht="15.75" x14ac:dyDescent="0.25">
      <c r="A2692" s="27">
        <v>147</v>
      </c>
      <c r="B2692" s="26" t="s">
        <v>538</v>
      </c>
      <c r="C2692" s="26" t="s">
        <v>539</v>
      </c>
      <c r="D2692" s="27" t="s">
        <v>852</v>
      </c>
      <c r="E2692" s="27" t="s">
        <v>7</v>
      </c>
      <c r="F2692" s="92">
        <v>10.59</v>
      </c>
      <c r="G2692" s="64"/>
      <c r="H2692" s="64"/>
      <c r="I2692" s="662"/>
    </row>
    <row r="2693" spans="1:9" ht="15.75" x14ac:dyDescent="0.25">
      <c r="A2693" s="27">
        <v>148</v>
      </c>
      <c r="B2693" s="26" t="s">
        <v>540</v>
      </c>
      <c r="C2693" s="26" t="s">
        <v>539</v>
      </c>
      <c r="D2693" s="27" t="s">
        <v>852</v>
      </c>
      <c r="E2693" s="27" t="s">
        <v>7</v>
      </c>
      <c r="F2693" s="92">
        <v>7.41</v>
      </c>
      <c r="G2693" s="64"/>
      <c r="H2693" s="64"/>
      <c r="I2693" s="662"/>
    </row>
    <row r="2694" spans="1:9" ht="15.75" x14ac:dyDescent="0.25">
      <c r="A2694" s="28"/>
      <c r="B2694" s="29" t="s">
        <v>541</v>
      </c>
      <c r="C2694" s="29"/>
      <c r="D2694" s="28"/>
      <c r="E2694" s="28"/>
      <c r="F2694" s="94"/>
      <c r="G2694" s="64"/>
      <c r="H2694" s="64"/>
      <c r="I2694" s="662"/>
    </row>
    <row r="2695" spans="1:9" ht="15.75" x14ac:dyDescent="0.25">
      <c r="A2695" s="27">
        <v>149</v>
      </c>
      <c r="B2695" s="26" t="s">
        <v>1074</v>
      </c>
      <c r="C2695" s="26" t="s">
        <v>542</v>
      </c>
      <c r="D2695" s="27" t="s">
        <v>852</v>
      </c>
      <c r="E2695" s="27" t="s">
        <v>7</v>
      </c>
      <c r="F2695" s="92">
        <v>10.1</v>
      </c>
      <c r="G2695" s="64"/>
      <c r="H2695" s="64"/>
      <c r="I2695" s="662"/>
    </row>
    <row r="2696" spans="1:9" ht="15.75" x14ac:dyDescent="0.25">
      <c r="A2696" s="27">
        <v>150</v>
      </c>
      <c r="B2696" s="26" t="s">
        <v>1073</v>
      </c>
      <c r="C2696" s="26" t="s">
        <v>542</v>
      </c>
      <c r="D2696" s="27" t="s">
        <v>852</v>
      </c>
      <c r="E2696" s="27" t="s">
        <v>7</v>
      </c>
      <c r="F2696" s="92">
        <v>7</v>
      </c>
      <c r="G2696" s="64"/>
      <c r="H2696" s="64"/>
      <c r="I2696" s="662"/>
    </row>
    <row r="2697" spans="1:9" ht="15.75" x14ac:dyDescent="0.25">
      <c r="A2697" s="27">
        <v>151</v>
      </c>
      <c r="B2697" s="26" t="s">
        <v>1072</v>
      </c>
      <c r="C2697" s="26" t="s">
        <v>542</v>
      </c>
      <c r="D2697" s="27" t="s">
        <v>852</v>
      </c>
      <c r="E2697" s="27" t="s">
        <v>7</v>
      </c>
      <c r="F2697" s="92">
        <v>7</v>
      </c>
      <c r="G2697" s="64"/>
      <c r="H2697" s="64"/>
      <c r="I2697" s="662"/>
    </row>
    <row r="2698" spans="1:9" ht="15.75" x14ac:dyDescent="0.25">
      <c r="A2698" s="27">
        <v>152</v>
      </c>
      <c r="B2698" s="26" t="s">
        <v>4000</v>
      </c>
      <c r="C2698" s="26" t="s">
        <v>543</v>
      </c>
      <c r="D2698" s="27" t="s">
        <v>852</v>
      </c>
      <c r="E2698" s="27" t="s">
        <v>7</v>
      </c>
      <c r="F2698" s="92">
        <v>12</v>
      </c>
      <c r="G2698" s="64"/>
      <c r="H2698" s="64"/>
      <c r="I2698" s="662"/>
    </row>
    <row r="2699" spans="1:9" ht="15.75" x14ac:dyDescent="0.25">
      <c r="A2699" s="27">
        <v>153</v>
      </c>
      <c r="B2699" s="26" t="s">
        <v>4001</v>
      </c>
      <c r="C2699" s="26" t="s">
        <v>543</v>
      </c>
      <c r="D2699" s="27" t="s">
        <v>852</v>
      </c>
      <c r="E2699" s="27" t="s">
        <v>7</v>
      </c>
      <c r="F2699" s="92">
        <v>5</v>
      </c>
      <c r="G2699" s="64"/>
      <c r="H2699" s="64"/>
      <c r="I2699" s="662"/>
    </row>
    <row r="2700" spans="1:9" ht="15.75" x14ac:dyDescent="0.25">
      <c r="A2700" s="27">
        <v>154</v>
      </c>
      <c r="B2700" s="26" t="s">
        <v>4002</v>
      </c>
      <c r="C2700" s="26" t="s">
        <v>543</v>
      </c>
      <c r="D2700" s="27" t="s">
        <v>852</v>
      </c>
      <c r="E2700" s="27" t="s">
        <v>7</v>
      </c>
      <c r="F2700" s="92">
        <v>5</v>
      </c>
      <c r="G2700" s="64"/>
      <c r="H2700" s="64"/>
      <c r="I2700" s="662"/>
    </row>
    <row r="2701" spans="1:9" ht="15.75" x14ac:dyDescent="0.25">
      <c r="A2701" s="27">
        <v>155</v>
      </c>
      <c r="B2701" s="26" t="s">
        <v>4003</v>
      </c>
      <c r="C2701" s="26" t="s">
        <v>543</v>
      </c>
      <c r="D2701" s="27" t="s">
        <v>852</v>
      </c>
      <c r="E2701" s="27" t="s">
        <v>7</v>
      </c>
      <c r="F2701" s="92">
        <v>5.24</v>
      </c>
      <c r="G2701" s="64"/>
      <c r="H2701" s="64"/>
      <c r="I2701" s="662"/>
    </row>
    <row r="2702" spans="1:9" ht="15.75" x14ac:dyDescent="0.25">
      <c r="A2702" s="27">
        <v>156</v>
      </c>
      <c r="B2702" s="26" t="s">
        <v>4004</v>
      </c>
      <c r="C2702" s="26" t="s">
        <v>544</v>
      </c>
      <c r="D2702" s="27" t="s">
        <v>852</v>
      </c>
      <c r="E2702" s="27" t="s">
        <v>7</v>
      </c>
      <c r="F2702" s="92">
        <v>14</v>
      </c>
      <c r="G2702" s="64"/>
      <c r="H2702" s="64"/>
      <c r="I2702" s="662"/>
    </row>
    <row r="2703" spans="1:9" ht="15.75" x14ac:dyDescent="0.25">
      <c r="A2703" s="27">
        <v>157</v>
      </c>
      <c r="B2703" s="26" t="s">
        <v>4005</v>
      </c>
      <c r="C2703" s="26" t="s">
        <v>545</v>
      </c>
      <c r="D2703" s="27" t="s">
        <v>852</v>
      </c>
      <c r="E2703" s="27" t="s">
        <v>7</v>
      </c>
      <c r="F2703" s="92">
        <v>20.23</v>
      </c>
      <c r="G2703" s="64"/>
      <c r="H2703" s="64"/>
      <c r="I2703" s="662"/>
    </row>
    <row r="2704" spans="1:9" ht="15.75" x14ac:dyDescent="0.25">
      <c r="A2704" s="27">
        <v>158</v>
      </c>
      <c r="B2704" s="26" t="s">
        <v>1071</v>
      </c>
      <c r="C2704" s="26" t="s">
        <v>6070</v>
      </c>
      <c r="D2704" s="27" t="s">
        <v>852</v>
      </c>
      <c r="E2704" s="27" t="s">
        <v>7</v>
      </c>
      <c r="F2704" s="92">
        <v>7.61</v>
      </c>
      <c r="G2704" s="64"/>
      <c r="H2704" s="64"/>
      <c r="I2704" s="662"/>
    </row>
    <row r="2705" spans="1:9" ht="15.75" x14ac:dyDescent="0.25">
      <c r="A2705" s="27">
        <v>159</v>
      </c>
      <c r="B2705" s="26" t="s">
        <v>1070</v>
      </c>
      <c r="C2705" s="26" t="s">
        <v>6071</v>
      </c>
      <c r="D2705" s="27" t="s">
        <v>852</v>
      </c>
      <c r="E2705" s="27" t="s">
        <v>7</v>
      </c>
      <c r="F2705" s="92">
        <v>10</v>
      </c>
      <c r="G2705" s="64"/>
      <c r="H2705" s="64"/>
      <c r="I2705" s="662"/>
    </row>
    <row r="2706" spans="1:9" ht="15.75" x14ac:dyDescent="0.25">
      <c r="A2706" s="27">
        <v>160</v>
      </c>
      <c r="B2706" s="26" t="s">
        <v>1069</v>
      </c>
      <c r="C2706" s="26" t="s">
        <v>6072</v>
      </c>
      <c r="D2706" s="27" t="s">
        <v>852</v>
      </c>
      <c r="E2706" s="27" t="s">
        <v>7</v>
      </c>
      <c r="F2706" s="92">
        <v>9</v>
      </c>
      <c r="G2706" s="64"/>
      <c r="H2706" s="64"/>
      <c r="I2706" s="662"/>
    </row>
    <row r="2707" spans="1:9" ht="15.75" x14ac:dyDescent="0.25">
      <c r="A2707" s="27">
        <v>161</v>
      </c>
      <c r="B2707" s="26" t="s">
        <v>4006</v>
      </c>
      <c r="C2707" s="26" t="s">
        <v>546</v>
      </c>
      <c r="D2707" s="27" t="s">
        <v>852</v>
      </c>
      <c r="E2707" s="27" t="s">
        <v>7</v>
      </c>
      <c r="F2707" s="92">
        <v>6</v>
      </c>
      <c r="G2707" s="64"/>
      <c r="H2707" s="64"/>
      <c r="I2707" s="662"/>
    </row>
    <row r="2708" spans="1:9" ht="15.75" x14ac:dyDescent="0.25">
      <c r="A2708" s="27">
        <v>162</v>
      </c>
      <c r="B2708" s="26" t="s">
        <v>547</v>
      </c>
      <c r="C2708" s="26" t="s">
        <v>546</v>
      </c>
      <c r="D2708" s="27" t="s">
        <v>852</v>
      </c>
      <c r="E2708" s="27" t="s">
        <v>7</v>
      </c>
      <c r="F2708" s="92">
        <v>6</v>
      </c>
      <c r="G2708" s="64"/>
      <c r="H2708" s="64"/>
      <c r="I2708" s="662"/>
    </row>
    <row r="2709" spans="1:9" ht="15.75" x14ac:dyDescent="0.25">
      <c r="A2709" s="27">
        <v>163</v>
      </c>
      <c r="B2709" s="26" t="s">
        <v>1069</v>
      </c>
      <c r="C2709" s="26" t="s">
        <v>548</v>
      </c>
      <c r="D2709" s="27" t="s">
        <v>852</v>
      </c>
      <c r="E2709" s="27" t="s">
        <v>7</v>
      </c>
      <c r="F2709" s="92">
        <v>10.95</v>
      </c>
      <c r="G2709" s="64"/>
      <c r="H2709" s="64"/>
      <c r="I2709" s="662"/>
    </row>
    <row r="2710" spans="1:9" ht="15.75" x14ac:dyDescent="0.25">
      <c r="A2710" s="27">
        <v>164</v>
      </c>
      <c r="B2710" s="26" t="s">
        <v>4008</v>
      </c>
      <c r="C2710" s="26" t="s">
        <v>6069</v>
      </c>
      <c r="D2710" s="27" t="s">
        <v>852</v>
      </c>
      <c r="E2710" s="27" t="s">
        <v>7</v>
      </c>
      <c r="F2710" s="92">
        <v>7</v>
      </c>
      <c r="G2710" s="64"/>
      <c r="H2710" s="64"/>
      <c r="I2710" s="662"/>
    </row>
    <row r="2711" spans="1:9" ht="15.75" x14ac:dyDescent="0.25">
      <c r="A2711" s="28"/>
      <c r="B2711" s="29" t="s">
        <v>549</v>
      </c>
      <c r="C2711" s="29"/>
      <c r="D2711" s="28"/>
      <c r="E2711" s="28"/>
      <c r="F2711" s="94"/>
      <c r="G2711" s="64"/>
      <c r="H2711" s="64"/>
      <c r="I2711" s="662"/>
    </row>
    <row r="2712" spans="1:9" ht="15.75" x14ac:dyDescent="0.25">
      <c r="A2712" s="27">
        <v>165</v>
      </c>
      <c r="B2712" s="26" t="s">
        <v>4007</v>
      </c>
      <c r="C2712" s="26" t="s">
        <v>550</v>
      </c>
      <c r="D2712" s="27" t="s">
        <v>852</v>
      </c>
      <c r="E2712" s="27" t="s">
        <v>7</v>
      </c>
      <c r="F2712" s="92">
        <v>4</v>
      </c>
      <c r="G2712" s="64"/>
      <c r="H2712" s="64"/>
      <c r="I2712" s="662"/>
    </row>
    <row r="2713" spans="1:9" ht="15.75" x14ac:dyDescent="0.25">
      <c r="A2713" s="27">
        <v>166</v>
      </c>
      <c r="B2713" s="26" t="s">
        <v>4009</v>
      </c>
      <c r="C2713" s="26" t="s">
        <v>550</v>
      </c>
      <c r="D2713" s="27" t="s">
        <v>852</v>
      </c>
      <c r="E2713" s="27" t="s">
        <v>7</v>
      </c>
      <c r="F2713" s="92">
        <v>10.57</v>
      </c>
      <c r="G2713" s="64"/>
      <c r="H2713" s="64"/>
      <c r="I2713" s="662"/>
    </row>
    <row r="2714" spans="1:9" ht="15.75" x14ac:dyDescent="0.25">
      <c r="A2714" s="28"/>
      <c r="B2714" s="29" t="s">
        <v>551</v>
      </c>
      <c r="C2714" s="29"/>
      <c r="D2714" s="28"/>
      <c r="E2714" s="28"/>
      <c r="F2714" s="94"/>
      <c r="G2714" s="64"/>
      <c r="H2714" s="64"/>
      <c r="I2714" s="662"/>
    </row>
    <row r="2715" spans="1:9" ht="15.75" x14ac:dyDescent="0.25">
      <c r="A2715" s="27">
        <v>167</v>
      </c>
      <c r="B2715" s="26" t="s">
        <v>4010</v>
      </c>
      <c r="C2715" s="26" t="s">
        <v>6068</v>
      </c>
      <c r="D2715" s="27" t="s">
        <v>852</v>
      </c>
      <c r="E2715" s="27" t="s">
        <v>7</v>
      </c>
      <c r="F2715" s="92">
        <v>8</v>
      </c>
      <c r="G2715" s="64"/>
      <c r="H2715" s="64"/>
      <c r="I2715" s="662"/>
    </row>
    <row r="2716" spans="1:9" ht="15.75" x14ac:dyDescent="0.25">
      <c r="A2716" s="27">
        <v>168</v>
      </c>
      <c r="B2716" s="26" t="s">
        <v>4011</v>
      </c>
      <c r="C2716" s="26" t="s">
        <v>6068</v>
      </c>
      <c r="D2716" s="27" t="s">
        <v>852</v>
      </c>
      <c r="E2716" s="27" t="s">
        <v>7</v>
      </c>
      <c r="F2716" s="92">
        <v>13</v>
      </c>
      <c r="G2716" s="64"/>
      <c r="H2716" s="64"/>
      <c r="I2716" s="662"/>
    </row>
    <row r="2717" spans="1:9" ht="15.75" x14ac:dyDescent="0.25">
      <c r="A2717" s="27">
        <v>169</v>
      </c>
      <c r="B2717" s="26" t="s">
        <v>1067</v>
      </c>
      <c r="C2717" s="26" t="s">
        <v>6068</v>
      </c>
      <c r="D2717" s="27" t="s">
        <v>852</v>
      </c>
      <c r="E2717" s="27" t="s">
        <v>7</v>
      </c>
      <c r="F2717" s="92">
        <v>4</v>
      </c>
      <c r="G2717" s="64"/>
      <c r="H2717" s="64"/>
      <c r="I2717" s="662"/>
    </row>
    <row r="2718" spans="1:9" ht="15.75" x14ac:dyDescent="0.25">
      <c r="A2718" s="27">
        <v>170</v>
      </c>
      <c r="B2718" s="26" t="s">
        <v>1068</v>
      </c>
      <c r="C2718" s="26" t="s">
        <v>6068</v>
      </c>
      <c r="D2718" s="27" t="s">
        <v>852</v>
      </c>
      <c r="E2718" s="27" t="s">
        <v>7</v>
      </c>
      <c r="F2718" s="92">
        <v>12</v>
      </c>
      <c r="G2718" s="64"/>
      <c r="H2718" s="64"/>
      <c r="I2718" s="662"/>
    </row>
    <row r="2719" spans="1:9" ht="15.75" x14ac:dyDescent="0.25">
      <c r="A2719" s="27">
        <v>171</v>
      </c>
      <c r="B2719" s="26" t="s">
        <v>1003</v>
      </c>
      <c r="C2719" s="26" t="s">
        <v>552</v>
      </c>
      <c r="D2719" s="27" t="s">
        <v>852</v>
      </c>
      <c r="E2719" s="27" t="s">
        <v>7</v>
      </c>
      <c r="F2719" s="92">
        <v>15.9</v>
      </c>
      <c r="G2719" s="64"/>
      <c r="H2719" s="64"/>
      <c r="I2719" s="662"/>
    </row>
    <row r="2720" spans="1:9" ht="15.75" x14ac:dyDescent="0.25">
      <c r="A2720" s="27">
        <v>172</v>
      </c>
      <c r="B2720" s="26" t="s">
        <v>553</v>
      </c>
      <c r="C2720" s="26" t="s">
        <v>552</v>
      </c>
      <c r="D2720" s="27" t="s">
        <v>852</v>
      </c>
      <c r="E2720" s="27" t="s">
        <v>7</v>
      </c>
      <c r="F2720" s="92">
        <v>9</v>
      </c>
      <c r="G2720" s="64"/>
      <c r="H2720" s="64"/>
      <c r="I2720" s="662"/>
    </row>
    <row r="2721" spans="1:9" ht="15.75" x14ac:dyDescent="0.25">
      <c r="A2721" s="27">
        <v>173</v>
      </c>
      <c r="B2721" s="26" t="s">
        <v>554</v>
      </c>
      <c r="C2721" s="26" t="s">
        <v>6067</v>
      </c>
      <c r="D2721" s="27" t="s">
        <v>852</v>
      </c>
      <c r="E2721" s="27" t="s">
        <v>7</v>
      </c>
      <c r="F2721" s="92">
        <v>14.7</v>
      </c>
      <c r="G2721" s="64"/>
      <c r="H2721" s="64"/>
      <c r="I2721" s="662"/>
    </row>
    <row r="2722" spans="1:9" ht="15.75" x14ac:dyDescent="0.25">
      <c r="A2722" s="27">
        <v>174</v>
      </c>
      <c r="B2722" s="80" t="s">
        <v>1004</v>
      </c>
      <c r="C2722" s="80" t="s">
        <v>1007</v>
      </c>
      <c r="D2722" s="79" t="s">
        <v>852</v>
      </c>
      <c r="E2722" s="79" t="s">
        <v>51</v>
      </c>
      <c r="F2722" s="95">
        <v>5.7</v>
      </c>
      <c r="G2722" s="64"/>
      <c r="H2722" s="64"/>
      <c r="I2722" s="662"/>
    </row>
    <row r="2723" spans="1:9" ht="15.75" x14ac:dyDescent="0.25">
      <c r="A2723" s="27">
        <v>175</v>
      </c>
      <c r="B2723" s="80" t="s">
        <v>1005</v>
      </c>
      <c r="C2723" s="80" t="s">
        <v>1007</v>
      </c>
      <c r="D2723" s="79" t="s">
        <v>852</v>
      </c>
      <c r="E2723" s="79" t="s">
        <v>51</v>
      </c>
      <c r="F2723" s="95">
        <v>6.74</v>
      </c>
      <c r="G2723" s="64"/>
      <c r="H2723" s="64"/>
      <c r="I2723" s="662"/>
    </row>
    <row r="2724" spans="1:9" ht="15.75" x14ac:dyDescent="0.25">
      <c r="A2724" s="27">
        <v>176</v>
      </c>
      <c r="B2724" s="80" t="s">
        <v>1006</v>
      </c>
      <c r="C2724" s="80" t="s">
        <v>1007</v>
      </c>
      <c r="D2724" s="79" t="s">
        <v>852</v>
      </c>
      <c r="E2724" s="79" t="s">
        <v>51</v>
      </c>
      <c r="F2724" s="95">
        <v>5.5</v>
      </c>
      <c r="G2724" s="64"/>
      <c r="H2724" s="64"/>
      <c r="I2724" s="662"/>
    </row>
    <row r="2725" spans="1:9" ht="15.75" x14ac:dyDescent="0.25">
      <c r="A2725" s="28" t="s">
        <v>781</v>
      </c>
      <c r="B2725" s="29" t="s">
        <v>916</v>
      </c>
      <c r="C2725" s="26"/>
      <c r="D2725" s="27"/>
      <c r="E2725" s="27"/>
      <c r="F2725" s="92"/>
      <c r="G2725" s="64"/>
      <c r="H2725" s="64"/>
      <c r="I2725" s="662"/>
    </row>
    <row r="2726" spans="1:9" ht="15.75" x14ac:dyDescent="0.25">
      <c r="A2726" s="28"/>
      <c r="B2726" s="29" t="s">
        <v>352</v>
      </c>
      <c r="C2726" s="29"/>
      <c r="D2726" s="28"/>
      <c r="E2726" s="28"/>
      <c r="F2726" s="94"/>
      <c r="G2726" s="64"/>
      <c r="H2726" s="64"/>
      <c r="I2726" s="662"/>
    </row>
    <row r="2727" spans="1:9" ht="15.75" x14ac:dyDescent="0.25">
      <c r="A2727" s="27">
        <v>177</v>
      </c>
      <c r="B2727" s="26" t="s">
        <v>567</v>
      </c>
      <c r="C2727" s="26" t="s">
        <v>4943</v>
      </c>
      <c r="D2727" s="27" t="s">
        <v>59</v>
      </c>
      <c r="E2727" s="27" t="s">
        <v>3</v>
      </c>
      <c r="F2727" s="93">
        <v>2</v>
      </c>
      <c r="G2727" s="64"/>
      <c r="H2727" s="64"/>
      <c r="I2727" s="662"/>
    </row>
    <row r="2728" spans="1:9" ht="15.75" x14ac:dyDescent="0.25">
      <c r="A2728" s="27">
        <v>178</v>
      </c>
      <c r="B2728" s="26" t="s">
        <v>568</v>
      </c>
      <c r="C2728" s="26" t="s">
        <v>4940</v>
      </c>
      <c r="D2728" s="27" t="s">
        <v>59</v>
      </c>
      <c r="E2728" s="27" t="s">
        <v>7</v>
      </c>
      <c r="F2728" s="92">
        <v>16.5</v>
      </c>
      <c r="G2728" s="64"/>
      <c r="H2728" s="64"/>
      <c r="I2728" s="662"/>
    </row>
    <row r="2729" spans="1:9" ht="15.75" x14ac:dyDescent="0.25">
      <c r="A2729" s="27">
        <v>179</v>
      </c>
      <c r="B2729" s="26" t="s">
        <v>1008</v>
      </c>
      <c r="C2729" s="26" t="s">
        <v>4940</v>
      </c>
      <c r="D2729" s="27" t="s">
        <v>59</v>
      </c>
      <c r="E2729" s="27" t="s">
        <v>7</v>
      </c>
      <c r="F2729" s="92">
        <v>2.2000000000000002</v>
      </c>
      <c r="G2729" s="64"/>
      <c r="H2729" s="64"/>
      <c r="I2729" s="662"/>
    </row>
    <row r="2730" spans="1:9" ht="15.75" x14ac:dyDescent="0.25">
      <c r="A2730" s="27">
        <v>180</v>
      </c>
      <c r="B2730" s="26" t="s">
        <v>4012</v>
      </c>
      <c r="C2730" s="26" t="s">
        <v>4940</v>
      </c>
      <c r="D2730" s="27" t="s">
        <v>59</v>
      </c>
      <c r="E2730" s="27" t="s">
        <v>7</v>
      </c>
      <c r="F2730" s="92">
        <v>3.5</v>
      </c>
      <c r="G2730" s="64"/>
      <c r="H2730" s="64"/>
      <c r="I2730" s="662"/>
    </row>
    <row r="2731" spans="1:9" ht="15.75" x14ac:dyDescent="0.25">
      <c r="A2731" s="27">
        <v>181</v>
      </c>
      <c r="B2731" s="40" t="s">
        <v>569</v>
      </c>
      <c r="C2731" s="26" t="s">
        <v>4941</v>
      </c>
      <c r="D2731" s="27" t="s">
        <v>59</v>
      </c>
      <c r="E2731" s="27" t="s">
        <v>3</v>
      </c>
      <c r="F2731" s="93">
        <v>11.27</v>
      </c>
      <c r="G2731" s="64"/>
      <c r="H2731" s="64"/>
      <c r="I2731" s="662"/>
    </row>
    <row r="2732" spans="1:9" ht="15.75" x14ac:dyDescent="0.25">
      <c r="A2732" s="27">
        <v>182</v>
      </c>
      <c r="B2732" s="26" t="s">
        <v>4013</v>
      </c>
      <c r="C2732" s="26" t="s">
        <v>862</v>
      </c>
      <c r="D2732" s="27" t="s">
        <v>59</v>
      </c>
      <c r="E2732" s="27" t="s">
        <v>7</v>
      </c>
      <c r="F2732" s="92">
        <v>36.700000000000003</v>
      </c>
      <c r="G2732" s="64"/>
      <c r="H2732" s="64"/>
      <c r="I2732" s="662"/>
    </row>
    <row r="2733" spans="1:9" ht="15.75" x14ac:dyDescent="0.25">
      <c r="A2733" s="27">
        <v>183</v>
      </c>
      <c r="B2733" s="26" t="s">
        <v>4014</v>
      </c>
      <c r="C2733" s="26" t="s">
        <v>862</v>
      </c>
      <c r="D2733" s="27" t="s">
        <v>59</v>
      </c>
      <c r="E2733" s="27" t="s">
        <v>7</v>
      </c>
      <c r="F2733" s="92">
        <v>10</v>
      </c>
      <c r="G2733" s="64"/>
      <c r="H2733" s="64"/>
      <c r="I2733" s="662"/>
    </row>
    <row r="2734" spans="1:9" ht="15.75" x14ac:dyDescent="0.25">
      <c r="A2734" s="27">
        <v>184</v>
      </c>
      <c r="B2734" s="26" t="s">
        <v>1066</v>
      </c>
      <c r="C2734" s="26" t="s">
        <v>862</v>
      </c>
      <c r="D2734" s="27" t="s">
        <v>59</v>
      </c>
      <c r="E2734" s="27" t="s">
        <v>7</v>
      </c>
      <c r="F2734" s="92">
        <v>8.6</v>
      </c>
      <c r="G2734" s="64"/>
      <c r="H2734" s="64"/>
      <c r="I2734" s="662"/>
    </row>
    <row r="2735" spans="1:9" ht="15.75" x14ac:dyDescent="0.25">
      <c r="A2735" s="27">
        <v>185</v>
      </c>
      <c r="B2735" s="26" t="s">
        <v>570</v>
      </c>
      <c r="C2735" s="26" t="s">
        <v>862</v>
      </c>
      <c r="D2735" s="27" t="s">
        <v>59</v>
      </c>
      <c r="E2735" s="27" t="s">
        <v>7</v>
      </c>
      <c r="F2735" s="92">
        <v>11.1</v>
      </c>
      <c r="G2735" s="64"/>
      <c r="H2735" s="64"/>
      <c r="I2735" s="662"/>
    </row>
    <row r="2736" spans="1:9" ht="15.75" x14ac:dyDescent="0.25">
      <c r="A2736" s="27">
        <v>186</v>
      </c>
      <c r="B2736" s="26" t="s">
        <v>571</v>
      </c>
      <c r="C2736" s="26" t="s">
        <v>862</v>
      </c>
      <c r="D2736" s="27" t="s">
        <v>59</v>
      </c>
      <c r="E2736" s="27" t="s">
        <v>7</v>
      </c>
      <c r="F2736" s="92">
        <v>3</v>
      </c>
      <c r="G2736" s="64"/>
      <c r="H2736" s="64"/>
      <c r="I2736" s="662"/>
    </row>
    <row r="2737" spans="1:9" ht="15.75" x14ac:dyDescent="0.25">
      <c r="A2737" s="28"/>
      <c r="B2737" s="29" t="s">
        <v>282</v>
      </c>
      <c r="C2737" s="29"/>
      <c r="D2737" s="28"/>
      <c r="E2737" s="28"/>
      <c r="F2737" s="94"/>
      <c r="G2737" s="64"/>
      <c r="H2737" s="64"/>
      <c r="I2737" s="662"/>
    </row>
    <row r="2738" spans="1:9" ht="15.75" x14ac:dyDescent="0.25">
      <c r="A2738" s="27">
        <v>187</v>
      </c>
      <c r="B2738" s="26" t="s">
        <v>561</v>
      </c>
      <c r="C2738" s="26" t="s">
        <v>4942</v>
      </c>
      <c r="D2738" s="27" t="s">
        <v>852</v>
      </c>
      <c r="E2738" s="27" t="s">
        <v>7</v>
      </c>
      <c r="F2738" s="92">
        <v>3.4</v>
      </c>
      <c r="G2738" s="64"/>
      <c r="H2738" s="64"/>
      <c r="I2738" s="662"/>
    </row>
    <row r="2739" spans="1:9" ht="30" x14ac:dyDescent="0.25">
      <c r="A2739" s="79">
        <v>188</v>
      </c>
      <c r="B2739" s="80" t="s">
        <v>562</v>
      </c>
      <c r="C2739" s="78" t="s">
        <v>6065</v>
      </c>
      <c r="D2739" s="79" t="s">
        <v>852</v>
      </c>
      <c r="E2739" s="79" t="s">
        <v>7</v>
      </c>
      <c r="F2739" s="95">
        <f>8.9+6.4+2.2+9.95</f>
        <v>27.45</v>
      </c>
      <c r="G2739" s="64"/>
      <c r="H2739" s="64"/>
      <c r="I2739" s="662"/>
    </row>
    <row r="2740" spans="1:9" ht="31.5" x14ac:dyDescent="0.25">
      <c r="A2740" s="27">
        <v>189</v>
      </c>
      <c r="B2740" s="26" t="s">
        <v>563</v>
      </c>
      <c r="C2740" s="26" t="s">
        <v>6066</v>
      </c>
      <c r="D2740" s="27" t="s">
        <v>852</v>
      </c>
      <c r="E2740" s="27" t="s">
        <v>7</v>
      </c>
      <c r="F2740" s="92">
        <f>3.5+3.3+2.28</f>
        <v>9.08</v>
      </c>
      <c r="G2740" s="64"/>
      <c r="H2740" s="64"/>
      <c r="I2740" s="662"/>
    </row>
    <row r="2741" spans="1:9" ht="31.5" x14ac:dyDescent="0.25">
      <c r="A2741" s="79">
        <v>190</v>
      </c>
      <c r="B2741" s="26" t="s">
        <v>564</v>
      </c>
      <c r="C2741" s="26" t="s">
        <v>1009</v>
      </c>
      <c r="D2741" s="27" t="s">
        <v>852</v>
      </c>
      <c r="E2741" s="27" t="s">
        <v>7</v>
      </c>
      <c r="F2741" s="92">
        <f>10.5+2.1</f>
        <v>12.6</v>
      </c>
      <c r="G2741" s="64"/>
      <c r="H2741" s="64"/>
      <c r="I2741" s="662"/>
    </row>
    <row r="2742" spans="1:9" ht="15.75" x14ac:dyDescent="0.25">
      <c r="A2742" s="27">
        <v>191</v>
      </c>
      <c r="B2742" s="26" t="s">
        <v>32</v>
      </c>
      <c r="C2742" s="26" t="s">
        <v>4943</v>
      </c>
      <c r="D2742" s="27" t="s">
        <v>852</v>
      </c>
      <c r="E2742" s="27" t="s">
        <v>7</v>
      </c>
      <c r="F2742" s="92">
        <v>13.5</v>
      </c>
      <c r="G2742" s="64"/>
      <c r="H2742" s="64"/>
      <c r="I2742" s="662"/>
    </row>
    <row r="2743" spans="1:9" ht="15.75" x14ac:dyDescent="0.25">
      <c r="A2743" s="79">
        <v>192</v>
      </c>
      <c r="B2743" s="26" t="s">
        <v>565</v>
      </c>
      <c r="C2743" s="26" t="s">
        <v>4943</v>
      </c>
      <c r="D2743" s="27" t="s">
        <v>852</v>
      </c>
      <c r="E2743" s="27" t="s">
        <v>7</v>
      </c>
      <c r="F2743" s="92">
        <v>3.5</v>
      </c>
      <c r="G2743" s="64"/>
      <c r="H2743" s="64"/>
      <c r="I2743" s="662"/>
    </row>
    <row r="2744" spans="1:9" ht="15.75" x14ac:dyDescent="0.25">
      <c r="A2744" s="27">
        <v>193</v>
      </c>
      <c r="B2744" s="26" t="s">
        <v>566</v>
      </c>
      <c r="C2744" s="26" t="s">
        <v>4943</v>
      </c>
      <c r="D2744" s="27" t="s">
        <v>852</v>
      </c>
      <c r="E2744" s="27" t="s">
        <v>7</v>
      </c>
      <c r="F2744" s="92">
        <v>4</v>
      </c>
      <c r="G2744" s="64"/>
      <c r="H2744" s="64"/>
      <c r="I2744" s="662"/>
    </row>
    <row r="2745" spans="1:9" ht="15.75" x14ac:dyDescent="0.25">
      <c r="A2745" s="79">
        <v>194</v>
      </c>
      <c r="B2745" s="26" t="s">
        <v>1065</v>
      </c>
      <c r="C2745" s="26" t="s">
        <v>4943</v>
      </c>
      <c r="D2745" s="27" t="s">
        <v>852</v>
      </c>
      <c r="E2745" s="27" t="s">
        <v>7</v>
      </c>
      <c r="F2745" s="92">
        <v>2.9</v>
      </c>
      <c r="G2745" s="64"/>
      <c r="H2745" s="64"/>
      <c r="I2745" s="662"/>
    </row>
    <row r="2746" spans="1:9" ht="15.75" x14ac:dyDescent="0.25">
      <c r="A2746" s="28" t="s">
        <v>782</v>
      </c>
      <c r="B2746" s="29" t="s">
        <v>6427</v>
      </c>
      <c r="C2746" s="26"/>
      <c r="D2746" s="27"/>
      <c r="E2746" s="27"/>
      <c r="F2746" s="94"/>
      <c r="G2746" s="64"/>
      <c r="H2746" s="64"/>
      <c r="I2746" s="662"/>
    </row>
    <row r="2747" spans="1:9" ht="15.75" x14ac:dyDescent="0.25">
      <c r="A2747" s="27">
        <v>195</v>
      </c>
      <c r="B2747" s="26" t="s">
        <v>574</v>
      </c>
      <c r="C2747" s="26" t="s">
        <v>4935</v>
      </c>
      <c r="D2747" s="27" t="s">
        <v>59</v>
      </c>
      <c r="E2747" s="27" t="s">
        <v>7</v>
      </c>
      <c r="F2747" s="97">
        <v>30.87</v>
      </c>
      <c r="G2747" s="64"/>
      <c r="H2747" s="64"/>
      <c r="I2747" s="662"/>
    </row>
    <row r="2748" spans="1:9" ht="15.75" x14ac:dyDescent="0.25">
      <c r="A2748" s="27">
        <v>196</v>
      </c>
      <c r="B2748" s="26" t="s">
        <v>575</v>
      </c>
      <c r="C2748" s="26" t="s">
        <v>4935</v>
      </c>
      <c r="D2748" s="27" t="s">
        <v>59</v>
      </c>
      <c r="E2748" s="27" t="s">
        <v>7</v>
      </c>
      <c r="F2748" s="97">
        <v>26.3</v>
      </c>
      <c r="G2748" s="64"/>
      <c r="H2748" s="64"/>
      <c r="I2748" s="662"/>
    </row>
    <row r="2749" spans="1:9" ht="15.75" x14ac:dyDescent="0.25">
      <c r="A2749" s="27">
        <v>197</v>
      </c>
      <c r="B2749" s="26" t="s">
        <v>576</v>
      </c>
      <c r="C2749" s="26" t="s">
        <v>577</v>
      </c>
      <c r="D2749" s="27" t="s">
        <v>59</v>
      </c>
      <c r="E2749" s="27" t="s">
        <v>7</v>
      </c>
      <c r="F2749" s="97">
        <v>30.4</v>
      </c>
      <c r="G2749" s="64"/>
      <c r="H2749" s="64"/>
      <c r="I2749" s="662"/>
    </row>
    <row r="2750" spans="1:9" ht="15.75" x14ac:dyDescent="0.25">
      <c r="A2750" s="27">
        <v>198</v>
      </c>
      <c r="B2750" s="26" t="s">
        <v>578</v>
      </c>
      <c r="C2750" s="26" t="s">
        <v>6061</v>
      </c>
      <c r="D2750" s="27" t="s">
        <v>59</v>
      </c>
      <c r="E2750" s="27" t="s">
        <v>7</v>
      </c>
      <c r="F2750" s="97">
        <v>11.4</v>
      </c>
      <c r="G2750" s="64"/>
      <c r="H2750" s="64"/>
      <c r="I2750" s="662"/>
    </row>
    <row r="2751" spans="1:9" ht="15.75" x14ac:dyDescent="0.25">
      <c r="A2751" s="27">
        <v>199</v>
      </c>
      <c r="B2751" s="26" t="s">
        <v>579</v>
      </c>
      <c r="C2751" s="26" t="s">
        <v>6061</v>
      </c>
      <c r="D2751" s="27" t="s">
        <v>59</v>
      </c>
      <c r="E2751" s="27" t="s">
        <v>7</v>
      </c>
      <c r="F2751" s="97">
        <v>7</v>
      </c>
      <c r="G2751" s="64"/>
      <c r="H2751" s="64"/>
      <c r="I2751" s="662"/>
    </row>
    <row r="2752" spans="1:9" ht="15.75" x14ac:dyDescent="0.25">
      <c r="A2752" s="27">
        <v>200</v>
      </c>
      <c r="B2752" s="26" t="s">
        <v>580</v>
      </c>
      <c r="C2752" s="26" t="s">
        <v>6061</v>
      </c>
      <c r="D2752" s="27" t="s">
        <v>59</v>
      </c>
      <c r="E2752" s="27" t="s">
        <v>7</v>
      </c>
      <c r="F2752" s="97">
        <v>12</v>
      </c>
      <c r="G2752" s="64"/>
      <c r="H2752" s="64"/>
      <c r="I2752" s="662"/>
    </row>
    <row r="2753" spans="1:9" ht="15.75" x14ac:dyDescent="0.25">
      <c r="A2753" s="27">
        <v>201</v>
      </c>
      <c r="B2753" s="26" t="s">
        <v>581</v>
      </c>
      <c r="C2753" s="26" t="s">
        <v>6062</v>
      </c>
      <c r="D2753" s="27" t="s">
        <v>59</v>
      </c>
      <c r="E2753" s="27" t="s">
        <v>7</v>
      </c>
      <c r="F2753" s="97">
        <v>3</v>
      </c>
      <c r="G2753" s="64"/>
      <c r="H2753" s="64"/>
      <c r="I2753" s="662"/>
    </row>
    <row r="2754" spans="1:9" ht="15.75" x14ac:dyDescent="0.25">
      <c r="A2754" s="27">
        <v>202</v>
      </c>
      <c r="B2754" s="26" t="s">
        <v>582</v>
      </c>
      <c r="C2754" s="26" t="s">
        <v>4937</v>
      </c>
      <c r="D2754" s="27" t="s">
        <v>59</v>
      </c>
      <c r="E2754" s="27" t="s">
        <v>7</v>
      </c>
      <c r="F2754" s="97">
        <v>7.83</v>
      </c>
      <c r="G2754" s="64"/>
      <c r="H2754" s="64"/>
      <c r="I2754" s="662"/>
    </row>
    <row r="2755" spans="1:9" ht="15.75" x14ac:dyDescent="0.25">
      <c r="A2755" s="27">
        <v>203</v>
      </c>
      <c r="B2755" s="26" t="s">
        <v>4015</v>
      </c>
      <c r="C2755" s="26" t="s">
        <v>583</v>
      </c>
      <c r="D2755" s="27" t="s">
        <v>59</v>
      </c>
      <c r="E2755" s="27" t="s">
        <v>7</v>
      </c>
      <c r="F2755" s="97">
        <v>4.4000000000000004</v>
      </c>
      <c r="G2755" s="64"/>
      <c r="H2755" s="64"/>
      <c r="I2755" s="662"/>
    </row>
    <row r="2756" spans="1:9" ht="15.75" x14ac:dyDescent="0.25">
      <c r="A2756" s="27">
        <v>204</v>
      </c>
      <c r="B2756" s="26" t="s">
        <v>4016</v>
      </c>
      <c r="C2756" s="26" t="s">
        <v>6062</v>
      </c>
      <c r="D2756" s="27" t="s">
        <v>59</v>
      </c>
      <c r="E2756" s="27" t="s">
        <v>7</v>
      </c>
      <c r="F2756" s="97">
        <v>3.7</v>
      </c>
      <c r="G2756" s="64"/>
      <c r="H2756" s="64"/>
      <c r="I2756" s="662"/>
    </row>
    <row r="2757" spans="1:9" ht="15.75" x14ac:dyDescent="0.25">
      <c r="A2757" s="27">
        <v>205</v>
      </c>
      <c r="B2757" s="26" t="s">
        <v>4017</v>
      </c>
      <c r="C2757" s="26" t="s">
        <v>6062</v>
      </c>
      <c r="D2757" s="27" t="s">
        <v>59</v>
      </c>
      <c r="E2757" s="27" t="s">
        <v>7</v>
      </c>
      <c r="F2757" s="97">
        <v>3.2</v>
      </c>
      <c r="G2757" s="64"/>
      <c r="H2757" s="64"/>
      <c r="I2757" s="662"/>
    </row>
    <row r="2758" spans="1:9" ht="15.75" x14ac:dyDescent="0.25">
      <c r="A2758" s="27">
        <v>206</v>
      </c>
      <c r="B2758" s="26" t="s">
        <v>6090</v>
      </c>
      <c r="C2758" s="26" t="s">
        <v>4937</v>
      </c>
      <c r="D2758" s="27" t="s">
        <v>59</v>
      </c>
      <c r="E2758" s="27" t="s">
        <v>7</v>
      </c>
      <c r="F2758" s="97">
        <v>4</v>
      </c>
      <c r="G2758" s="64"/>
      <c r="H2758" s="64"/>
      <c r="I2758" s="662"/>
    </row>
    <row r="2759" spans="1:9" ht="15.75" x14ac:dyDescent="0.25">
      <c r="A2759" s="27">
        <v>207</v>
      </c>
      <c r="B2759" s="26" t="s">
        <v>4018</v>
      </c>
      <c r="C2759" s="26" t="s">
        <v>6063</v>
      </c>
      <c r="D2759" s="27" t="s">
        <v>59</v>
      </c>
      <c r="E2759" s="27" t="s">
        <v>7</v>
      </c>
      <c r="F2759" s="97">
        <v>8.92</v>
      </c>
      <c r="G2759" s="64"/>
      <c r="H2759" s="64"/>
      <c r="I2759" s="662"/>
    </row>
    <row r="2760" spans="1:9" ht="15.75" x14ac:dyDescent="0.25">
      <c r="A2760" s="27">
        <v>208</v>
      </c>
      <c r="B2760" s="26" t="s">
        <v>4019</v>
      </c>
      <c r="C2760" s="26" t="s">
        <v>6064</v>
      </c>
      <c r="D2760" s="27" t="s">
        <v>59</v>
      </c>
      <c r="E2760" s="27" t="s">
        <v>7</v>
      </c>
      <c r="F2760" s="97">
        <v>11.6</v>
      </c>
      <c r="G2760" s="64"/>
      <c r="H2760" s="64"/>
      <c r="I2760" s="662"/>
    </row>
    <row r="2761" spans="1:9" ht="15.75" x14ac:dyDescent="0.25">
      <c r="A2761" s="27">
        <v>209</v>
      </c>
      <c r="B2761" s="26" t="s">
        <v>4020</v>
      </c>
      <c r="C2761" s="26" t="s">
        <v>6064</v>
      </c>
      <c r="D2761" s="27" t="s">
        <v>59</v>
      </c>
      <c r="E2761" s="27" t="s">
        <v>7</v>
      </c>
      <c r="F2761" s="97">
        <v>4</v>
      </c>
      <c r="G2761" s="64"/>
      <c r="H2761" s="64"/>
      <c r="I2761" s="662"/>
    </row>
    <row r="2762" spans="1:9" ht="15.75" x14ac:dyDescent="0.25">
      <c r="A2762" s="28" t="s">
        <v>784</v>
      </c>
      <c r="B2762" s="29" t="s">
        <v>917</v>
      </c>
      <c r="C2762" s="26"/>
      <c r="D2762" s="27"/>
      <c r="E2762" s="27"/>
      <c r="F2762" s="94"/>
      <c r="G2762" s="64"/>
      <c r="H2762" s="64"/>
      <c r="I2762" s="662"/>
    </row>
    <row r="2763" spans="1:9" ht="15.75" x14ac:dyDescent="0.25">
      <c r="A2763" s="27">
        <v>210</v>
      </c>
      <c r="B2763" s="26" t="s">
        <v>589</v>
      </c>
      <c r="C2763" s="26" t="s">
        <v>868</v>
      </c>
      <c r="D2763" s="27" t="s">
        <v>59</v>
      </c>
      <c r="E2763" s="27" t="s">
        <v>7</v>
      </c>
      <c r="F2763" s="97">
        <v>5</v>
      </c>
      <c r="G2763" s="64"/>
      <c r="H2763" s="64"/>
      <c r="I2763" s="662"/>
    </row>
    <row r="2764" spans="1:9" ht="15.75" x14ac:dyDescent="0.25">
      <c r="A2764" s="27">
        <v>211</v>
      </c>
      <c r="B2764" s="26" t="s">
        <v>590</v>
      </c>
      <c r="C2764" s="26" t="s">
        <v>868</v>
      </c>
      <c r="D2764" s="27" t="s">
        <v>59</v>
      </c>
      <c r="E2764" s="27" t="s">
        <v>7</v>
      </c>
      <c r="F2764" s="97">
        <v>11.5</v>
      </c>
      <c r="G2764" s="64"/>
      <c r="H2764" s="64"/>
      <c r="I2764" s="662"/>
    </row>
    <row r="2765" spans="1:9" ht="15.75" x14ac:dyDescent="0.25">
      <c r="A2765" s="27">
        <v>212</v>
      </c>
      <c r="B2765" s="26" t="s">
        <v>4021</v>
      </c>
      <c r="C2765" s="26" t="s">
        <v>868</v>
      </c>
      <c r="D2765" s="27" t="s">
        <v>59</v>
      </c>
      <c r="E2765" s="27" t="s">
        <v>7</v>
      </c>
      <c r="F2765" s="97">
        <v>8</v>
      </c>
      <c r="G2765" s="64"/>
      <c r="H2765" s="64"/>
      <c r="I2765" s="662"/>
    </row>
    <row r="2766" spans="1:9" ht="15.75" x14ac:dyDescent="0.25">
      <c r="A2766" s="27">
        <v>213</v>
      </c>
      <c r="B2766" s="26" t="s">
        <v>4022</v>
      </c>
      <c r="C2766" s="26" t="s">
        <v>863</v>
      </c>
      <c r="D2766" s="27" t="s">
        <v>59</v>
      </c>
      <c r="E2766" s="27" t="s">
        <v>51</v>
      </c>
      <c r="F2766" s="97">
        <v>29</v>
      </c>
      <c r="G2766" s="64"/>
      <c r="H2766" s="64"/>
      <c r="I2766" s="662"/>
    </row>
    <row r="2767" spans="1:9" ht="15.75" x14ac:dyDescent="0.25">
      <c r="A2767" s="27">
        <v>214</v>
      </c>
      <c r="B2767" s="26" t="s">
        <v>4023</v>
      </c>
      <c r="C2767" s="26" t="s">
        <v>863</v>
      </c>
      <c r="D2767" s="27" t="s">
        <v>59</v>
      </c>
      <c r="E2767" s="27" t="s">
        <v>51</v>
      </c>
      <c r="F2767" s="97">
        <v>31.9</v>
      </c>
      <c r="G2767" s="64"/>
      <c r="H2767" s="64"/>
      <c r="I2767" s="662"/>
    </row>
    <row r="2768" spans="1:9" ht="15.75" x14ac:dyDescent="0.25">
      <c r="A2768" s="27">
        <v>215</v>
      </c>
      <c r="B2768" s="26" t="s">
        <v>4024</v>
      </c>
      <c r="C2768" s="26" t="s">
        <v>863</v>
      </c>
      <c r="D2768" s="27" t="s">
        <v>59</v>
      </c>
      <c r="E2768" s="27" t="s">
        <v>51</v>
      </c>
      <c r="F2768" s="97">
        <v>7</v>
      </c>
      <c r="G2768" s="64"/>
      <c r="H2768" s="64"/>
      <c r="I2768" s="662"/>
    </row>
    <row r="2769" spans="1:9" ht="15.75" x14ac:dyDescent="0.25">
      <c r="A2769" s="27">
        <v>216</v>
      </c>
      <c r="B2769" s="26" t="s">
        <v>4025</v>
      </c>
      <c r="C2769" s="26" t="s">
        <v>863</v>
      </c>
      <c r="D2769" s="27" t="s">
        <v>59</v>
      </c>
      <c r="E2769" s="27" t="s">
        <v>51</v>
      </c>
      <c r="F2769" s="97">
        <v>28</v>
      </c>
      <c r="G2769" s="64"/>
      <c r="H2769" s="64"/>
      <c r="I2769" s="662"/>
    </row>
    <row r="2770" spans="1:9" ht="15.75" x14ac:dyDescent="0.25">
      <c r="A2770" s="27">
        <v>217</v>
      </c>
      <c r="B2770" s="26" t="s">
        <v>4026</v>
      </c>
      <c r="C2770" s="26" t="s">
        <v>863</v>
      </c>
      <c r="D2770" s="27" t="s">
        <v>59</v>
      </c>
      <c r="E2770" s="27" t="s">
        <v>51</v>
      </c>
      <c r="F2770" s="97">
        <v>8.6</v>
      </c>
      <c r="G2770" s="64"/>
      <c r="H2770" s="64"/>
      <c r="I2770" s="662"/>
    </row>
    <row r="2771" spans="1:9" ht="15.75" x14ac:dyDescent="0.25">
      <c r="A2771" s="27">
        <v>218</v>
      </c>
      <c r="B2771" s="26" t="s">
        <v>591</v>
      </c>
      <c r="C2771" s="26" t="s">
        <v>863</v>
      </c>
      <c r="D2771" s="27" t="s">
        <v>59</v>
      </c>
      <c r="E2771" s="27" t="s">
        <v>51</v>
      </c>
      <c r="F2771" s="97">
        <v>47</v>
      </c>
      <c r="G2771" s="64"/>
      <c r="H2771" s="64"/>
      <c r="I2771" s="662"/>
    </row>
    <row r="2772" spans="1:9" ht="15.75" x14ac:dyDescent="0.25">
      <c r="A2772" s="27">
        <v>219</v>
      </c>
      <c r="B2772" s="26" t="s">
        <v>467</v>
      </c>
      <c r="C2772" s="26" t="s">
        <v>4933</v>
      </c>
      <c r="D2772" s="27" t="s">
        <v>59</v>
      </c>
      <c r="E2772" s="27" t="s">
        <v>7</v>
      </c>
      <c r="F2772" s="97">
        <v>17.899999999999999</v>
      </c>
      <c r="G2772" s="64"/>
      <c r="H2772" s="64"/>
      <c r="I2772" s="662"/>
    </row>
    <row r="2773" spans="1:9" ht="15.75" x14ac:dyDescent="0.25">
      <c r="A2773" s="27">
        <v>220</v>
      </c>
      <c r="B2773" s="26" t="s">
        <v>592</v>
      </c>
      <c r="C2773" s="26" t="s">
        <v>4933</v>
      </c>
      <c r="D2773" s="27" t="s">
        <v>59</v>
      </c>
      <c r="E2773" s="27" t="s">
        <v>7</v>
      </c>
      <c r="F2773" s="97">
        <v>31.2</v>
      </c>
      <c r="G2773" s="64"/>
      <c r="H2773" s="64"/>
      <c r="I2773" s="662"/>
    </row>
    <row r="2774" spans="1:9" ht="15.75" x14ac:dyDescent="0.25">
      <c r="A2774" s="27">
        <v>221</v>
      </c>
      <c r="B2774" s="26" t="s">
        <v>4027</v>
      </c>
      <c r="C2774" s="26" t="s">
        <v>4933</v>
      </c>
      <c r="D2774" s="27" t="s">
        <v>59</v>
      </c>
      <c r="E2774" s="27" t="s">
        <v>7</v>
      </c>
      <c r="F2774" s="97">
        <v>6.4</v>
      </c>
      <c r="G2774" s="64"/>
      <c r="H2774" s="64"/>
      <c r="I2774" s="662"/>
    </row>
    <row r="2775" spans="1:9" ht="15.75" x14ac:dyDescent="0.25">
      <c r="A2775" s="27">
        <v>222</v>
      </c>
      <c r="B2775" s="26" t="s">
        <v>4028</v>
      </c>
      <c r="C2775" s="26" t="s">
        <v>867</v>
      </c>
      <c r="D2775" s="27" t="s">
        <v>59</v>
      </c>
      <c r="E2775" s="27" t="s">
        <v>7</v>
      </c>
      <c r="F2775" s="97">
        <v>28.9</v>
      </c>
      <c r="G2775" s="64"/>
      <c r="H2775" s="64"/>
      <c r="I2775" s="662"/>
    </row>
    <row r="2776" spans="1:9" ht="15.75" x14ac:dyDescent="0.25">
      <c r="A2776" s="27">
        <v>223</v>
      </c>
      <c r="B2776" s="26" t="s">
        <v>592</v>
      </c>
      <c r="C2776" s="26" t="s">
        <v>867</v>
      </c>
      <c r="D2776" s="27" t="s">
        <v>59</v>
      </c>
      <c r="E2776" s="27" t="s">
        <v>7</v>
      </c>
      <c r="F2776" s="97">
        <v>5</v>
      </c>
      <c r="G2776" s="64"/>
      <c r="H2776" s="64"/>
      <c r="I2776" s="662"/>
    </row>
    <row r="2777" spans="1:9" ht="15.75" x14ac:dyDescent="0.25">
      <c r="A2777" s="27">
        <v>224</v>
      </c>
      <c r="B2777" s="26" t="s">
        <v>4028</v>
      </c>
      <c r="C2777" s="26" t="s">
        <v>865</v>
      </c>
      <c r="D2777" s="27" t="s">
        <v>59</v>
      </c>
      <c r="E2777" s="27" t="s">
        <v>51</v>
      </c>
      <c r="F2777" s="97">
        <v>36</v>
      </c>
      <c r="G2777" s="64"/>
      <c r="H2777" s="64"/>
      <c r="I2777" s="662"/>
    </row>
    <row r="2778" spans="1:9" ht="15.75" x14ac:dyDescent="0.25">
      <c r="A2778" s="27">
        <v>225</v>
      </c>
      <c r="B2778" s="26" t="s">
        <v>4029</v>
      </c>
      <c r="C2778" s="26" t="s">
        <v>864</v>
      </c>
      <c r="D2778" s="27" t="s">
        <v>59</v>
      </c>
      <c r="E2778" s="27" t="s">
        <v>51</v>
      </c>
      <c r="F2778" s="97">
        <v>17.5</v>
      </c>
      <c r="G2778" s="64"/>
      <c r="H2778" s="64"/>
      <c r="I2778" s="662"/>
    </row>
    <row r="2779" spans="1:9" ht="15.75" x14ac:dyDescent="0.25">
      <c r="A2779" s="27">
        <v>226</v>
      </c>
      <c r="B2779" s="26" t="s">
        <v>4030</v>
      </c>
      <c r="C2779" s="26" t="s">
        <v>864</v>
      </c>
      <c r="D2779" s="27" t="s">
        <v>59</v>
      </c>
      <c r="E2779" s="27" t="s">
        <v>51</v>
      </c>
      <c r="F2779" s="97">
        <v>21</v>
      </c>
      <c r="G2779" s="64"/>
      <c r="H2779" s="64"/>
      <c r="I2779" s="662"/>
    </row>
    <row r="2780" spans="1:9" ht="15.75" x14ac:dyDescent="0.25">
      <c r="A2780" s="27">
        <v>227</v>
      </c>
      <c r="B2780" s="26" t="s">
        <v>4031</v>
      </c>
      <c r="C2780" s="26" t="s">
        <v>864</v>
      </c>
      <c r="D2780" s="27" t="s">
        <v>59</v>
      </c>
      <c r="E2780" s="27" t="s">
        <v>51</v>
      </c>
      <c r="F2780" s="97">
        <v>7</v>
      </c>
      <c r="G2780" s="64"/>
      <c r="H2780" s="64"/>
      <c r="I2780" s="662"/>
    </row>
    <row r="2781" spans="1:9" ht="15.75" x14ac:dyDescent="0.25">
      <c r="A2781" s="27">
        <v>228</v>
      </c>
      <c r="B2781" s="26" t="s">
        <v>4032</v>
      </c>
      <c r="C2781" s="26" t="s">
        <v>864</v>
      </c>
      <c r="D2781" s="27" t="s">
        <v>59</v>
      </c>
      <c r="E2781" s="27" t="s">
        <v>51</v>
      </c>
      <c r="F2781" s="97">
        <v>57</v>
      </c>
      <c r="G2781" s="64"/>
      <c r="H2781" s="64"/>
      <c r="I2781" s="662"/>
    </row>
    <row r="2782" spans="1:9" ht="15.75" x14ac:dyDescent="0.25">
      <c r="A2782" s="27">
        <v>229</v>
      </c>
      <c r="B2782" s="26" t="s">
        <v>4033</v>
      </c>
      <c r="C2782" s="26" t="s">
        <v>866</v>
      </c>
      <c r="D2782" s="27" t="s">
        <v>59</v>
      </c>
      <c r="E2782" s="27" t="s">
        <v>51</v>
      </c>
      <c r="F2782" s="97">
        <v>4</v>
      </c>
      <c r="G2782" s="64"/>
      <c r="H2782" s="64"/>
      <c r="I2782" s="662"/>
    </row>
    <row r="2783" spans="1:9" ht="31.5" x14ac:dyDescent="0.25">
      <c r="A2783" s="27">
        <v>230</v>
      </c>
      <c r="B2783" s="26" t="s">
        <v>4034</v>
      </c>
      <c r="C2783" s="26" t="s">
        <v>866</v>
      </c>
      <c r="D2783" s="27" t="s">
        <v>59</v>
      </c>
      <c r="E2783" s="27" t="s">
        <v>51</v>
      </c>
      <c r="F2783" s="97">
        <v>23</v>
      </c>
      <c r="G2783" s="64"/>
      <c r="H2783" s="64"/>
      <c r="I2783" s="662"/>
    </row>
    <row r="2784" spans="1:9" ht="15.75" x14ac:dyDescent="0.25">
      <c r="A2784" s="27">
        <v>231</v>
      </c>
      <c r="B2784" s="26" t="s">
        <v>4035</v>
      </c>
      <c r="C2784" s="26" t="s">
        <v>866</v>
      </c>
      <c r="D2784" s="27" t="s">
        <v>59</v>
      </c>
      <c r="E2784" s="27" t="s">
        <v>51</v>
      </c>
      <c r="F2784" s="97">
        <v>12</v>
      </c>
      <c r="G2784" s="64"/>
      <c r="H2784" s="64"/>
      <c r="I2784" s="662"/>
    </row>
    <row r="2785" spans="1:9" ht="15.75" x14ac:dyDescent="0.25">
      <c r="A2785" s="28" t="s">
        <v>789</v>
      </c>
      <c r="B2785" s="29" t="s">
        <v>918</v>
      </c>
      <c r="C2785" s="26"/>
      <c r="D2785" s="27"/>
      <c r="E2785" s="27"/>
      <c r="F2785" s="94"/>
      <c r="G2785" s="64"/>
      <c r="H2785" s="64"/>
      <c r="I2785" s="662"/>
    </row>
    <row r="2786" spans="1:9" ht="15.75" x14ac:dyDescent="0.25">
      <c r="A2786" s="27">
        <v>232</v>
      </c>
      <c r="B2786" s="26" t="s">
        <v>600</v>
      </c>
      <c r="C2786" s="26" t="s">
        <v>4931</v>
      </c>
      <c r="D2786" s="27" t="s">
        <v>59</v>
      </c>
      <c r="E2786" s="27" t="s">
        <v>51</v>
      </c>
      <c r="F2786" s="92">
        <v>8</v>
      </c>
      <c r="G2786" s="64"/>
      <c r="H2786" s="64"/>
      <c r="I2786" s="662"/>
    </row>
    <row r="2787" spans="1:9" ht="15.75" x14ac:dyDescent="0.25">
      <c r="A2787" s="27">
        <v>233</v>
      </c>
      <c r="B2787" s="26" t="s">
        <v>601</v>
      </c>
      <c r="C2787" s="26" t="s">
        <v>4931</v>
      </c>
      <c r="D2787" s="27" t="s">
        <v>59</v>
      </c>
      <c r="E2787" s="27" t="s">
        <v>51</v>
      </c>
      <c r="F2787" s="92">
        <v>7</v>
      </c>
      <c r="G2787" s="64"/>
      <c r="H2787" s="64"/>
      <c r="I2787" s="662"/>
    </row>
    <row r="2788" spans="1:9" ht="15.75" x14ac:dyDescent="0.25">
      <c r="A2788" s="27">
        <v>234</v>
      </c>
      <c r="B2788" s="26" t="s">
        <v>602</v>
      </c>
      <c r="C2788" s="26" t="s">
        <v>4931</v>
      </c>
      <c r="D2788" s="27" t="s">
        <v>59</v>
      </c>
      <c r="E2788" s="27" t="s">
        <v>51</v>
      </c>
      <c r="F2788" s="92">
        <v>6.1</v>
      </c>
      <c r="G2788" s="64"/>
      <c r="H2788" s="64"/>
      <c r="I2788" s="662"/>
    </row>
    <row r="2789" spans="1:9" ht="15.75" x14ac:dyDescent="0.25">
      <c r="A2789" s="27">
        <v>235</v>
      </c>
      <c r="B2789" s="26" t="s">
        <v>603</v>
      </c>
      <c r="C2789" s="26" t="s">
        <v>4931</v>
      </c>
      <c r="D2789" s="27" t="s">
        <v>59</v>
      </c>
      <c r="E2789" s="27" t="s">
        <v>51</v>
      </c>
      <c r="F2789" s="92">
        <v>10</v>
      </c>
      <c r="G2789" s="64"/>
      <c r="H2789" s="64"/>
      <c r="I2789" s="662"/>
    </row>
    <row r="2790" spans="1:9" ht="15.75" x14ac:dyDescent="0.25">
      <c r="A2790" s="27">
        <v>236</v>
      </c>
      <c r="B2790" s="26" t="s">
        <v>604</v>
      </c>
      <c r="C2790" s="26" t="s">
        <v>4931</v>
      </c>
      <c r="D2790" s="27" t="s">
        <v>59</v>
      </c>
      <c r="E2790" s="27" t="s">
        <v>51</v>
      </c>
      <c r="F2790" s="92">
        <v>7</v>
      </c>
      <c r="G2790" s="64"/>
      <c r="H2790" s="64"/>
      <c r="I2790" s="662"/>
    </row>
    <row r="2791" spans="1:9" ht="15.75" x14ac:dyDescent="0.25">
      <c r="A2791" s="27">
        <v>237</v>
      </c>
      <c r="B2791" s="26" t="s">
        <v>605</v>
      </c>
      <c r="C2791" s="26" t="s">
        <v>4931</v>
      </c>
      <c r="D2791" s="27" t="s">
        <v>59</v>
      </c>
      <c r="E2791" s="27" t="s">
        <v>51</v>
      </c>
      <c r="F2791" s="92">
        <v>1.7</v>
      </c>
      <c r="G2791" s="64"/>
      <c r="H2791" s="64"/>
      <c r="I2791" s="662"/>
    </row>
    <row r="2792" spans="1:9" ht="15.75" x14ac:dyDescent="0.25">
      <c r="A2792" s="27">
        <v>238</v>
      </c>
      <c r="B2792" s="26" t="s">
        <v>4036</v>
      </c>
      <c r="C2792" s="26" t="s">
        <v>4931</v>
      </c>
      <c r="D2792" s="27" t="s">
        <v>59</v>
      </c>
      <c r="E2792" s="27" t="s">
        <v>7</v>
      </c>
      <c r="F2792" s="92">
        <v>20.7</v>
      </c>
      <c r="G2792" s="64"/>
      <c r="H2792" s="64"/>
      <c r="I2792" s="662"/>
    </row>
    <row r="2793" spans="1:9" ht="15.75" x14ac:dyDescent="0.25">
      <c r="A2793" s="27">
        <v>239</v>
      </c>
      <c r="B2793" s="26" t="s">
        <v>4037</v>
      </c>
      <c r="C2793" s="26" t="s">
        <v>870</v>
      </c>
      <c r="D2793" s="27" t="s">
        <v>59</v>
      </c>
      <c r="E2793" s="27" t="s">
        <v>51</v>
      </c>
      <c r="F2793" s="92">
        <v>13.6</v>
      </c>
      <c r="G2793" s="64"/>
      <c r="H2793" s="64"/>
      <c r="I2793" s="662"/>
    </row>
    <row r="2794" spans="1:9" ht="15.75" x14ac:dyDescent="0.25">
      <c r="A2794" s="27">
        <v>240</v>
      </c>
      <c r="B2794" s="26" t="s">
        <v>4038</v>
      </c>
      <c r="C2794" s="26" t="s">
        <v>4932</v>
      </c>
      <c r="D2794" s="27" t="s">
        <v>59</v>
      </c>
      <c r="E2794" s="27" t="s">
        <v>7</v>
      </c>
      <c r="F2794" s="92">
        <v>27.5</v>
      </c>
      <c r="G2794" s="64"/>
      <c r="H2794" s="64"/>
      <c r="I2794" s="662"/>
    </row>
    <row r="2795" spans="1:9" ht="15.75" x14ac:dyDescent="0.25">
      <c r="A2795" s="28" t="s">
        <v>790</v>
      </c>
      <c r="B2795" s="29" t="s">
        <v>872</v>
      </c>
      <c r="C2795" s="26"/>
      <c r="D2795" s="27"/>
      <c r="E2795" s="27"/>
      <c r="F2795" s="94"/>
      <c r="G2795" s="64"/>
      <c r="H2795" s="64"/>
      <c r="I2795" s="662"/>
    </row>
    <row r="2796" spans="1:9" ht="15.75" x14ac:dyDescent="0.25">
      <c r="A2796" s="27">
        <v>241</v>
      </c>
      <c r="B2796" s="80" t="s">
        <v>607</v>
      </c>
      <c r="C2796" s="80" t="s">
        <v>606</v>
      </c>
      <c r="D2796" s="79" t="s">
        <v>59</v>
      </c>
      <c r="E2796" s="79" t="s">
        <v>7</v>
      </c>
      <c r="F2796" s="95">
        <v>17.2</v>
      </c>
      <c r="G2796" s="64"/>
      <c r="H2796" s="64"/>
      <c r="I2796" s="662"/>
    </row>
    <row r="2797" spans="1:9" ht="31.5" x14ac:dyDescent="0.25">
      <c r="A2797" s="27">
        <v>242</v>
      </c>
      <c r="B2797" s="80" t="s">
        <v>608</v>
      </c>
      <c r="C2797" s="80" t="s">
        <v>6060</v>
      </c>
      <c r="D2797" s="79" t="s">
        <v>59</v>
      </c>
      <c r="E2797" s="79" t="s">
        <v>7</v>
      </c>
      <c r="F2797" s="95">
        <f>32+37+23.4</f>
        <v>92.4</v>
      </c>
      <c r="G2797" s="64"/>
      <c r="H2797" s="64"/>
      <c r="I2797" s="662"/>
    </row>
    <row r="2798" spans="1:9" ht="15.75" x14ac:dyDescent="0.25">
      <c r="A2798" s="27">
        <v>243</v>
      </c>
      <c r="B2798" s="26" t="s">
        <v>4039</v>
      </c>
      <c r="C2798" s="26" t="s">
        <v>6059</v>
      </c>
      <c r="D2798" s="27" t="s">
        <v>59</v>
      </c>
      <c r="E2798" s="27" t="s">
        <v>7</v>
      </c>
      <c r="F2798" s="92">
        <f>19+19</f>
        <v>38</v>
      </c>
      <c r="G2798" s="64"/>
      <c r="H2798" s="64"/>
      <c r="I2798" s="662"/>
    </row>
    <row r="2799" spans="1:9" ht="15.75" x14ac:dyDescent="0.25">
      <c r="A2799" s="27">
        <v>244</v>
      </c>
      <c r="B2799" s="26" t="s">
        <v>609</v>
      </c>
      <c r="C2799" s="26" t="s">
        <v>4928</v>
      </c>
      <c r="D2799" s="27" t="s">
        <v>59</v>
      </c>
      <c r="E2799" s="27" t="s">
        <v>7</v>
      </c>
      <c r="F2799" s="92">
        <v>18</v>
      </c>
      <c r="G2799" s="64"/>
      <c r="H2799" s="64"/>
      <c r="I2799" s="662"/>
    </row>
    <row r="2800" spans="1:9" ht="15.75" x14ac:dyDescent="0.25">
      <c r="A2800" s="71" t="s">
        <v>676</v>
      </c>
      <c r="B2800" s="72" t="s">
        <v>7043</v>
      </c>
      <c r="C2800" s="72"/>
      <c r="D2800" s="71"/>
      <c r="E2800" s="71"/>
      <c r="F2800" s="85"/>
      <c r="G2800" s="134"/>
      <c r="H2800" s="134"/>
      <c r="I2800" s="661"/>
    </row>
    <row r="2801" spans="1:9" ht="15.75" x14ac:dyDescent="0.25">
      <c r="A2801" s="23" t="s">
        <v>3</v>
      </c>
      <c r="B2801" s="32" t="s">
        <v>8</v>
      </c>
      <c r="C2801" s="30"/>
      <c r="D2801" s="23"/>
      <c r="E2801" s="23"/>
      <c r="F2801" s="98"/>
      <c r="G2801" s="64"/>
      <c r="H2801" s="64"/>
      <c r="I2801" s="662"/>
    </row>
    <row r="2802" spans="1:9" ht="15.75" x14ac:dyDescent="0.25">
      <c r="A2802" s="31">
        <v>1</v>
      </c>
      <c r="B2802" s="46" t="s">
        <v>4040</v>
      </c>
      <c r="C2802" s="46" t="s">
        <v>677</v>
      </c>
      <c r="D2802" s="45" t="s">
        <v>59</v>
      </c>
      <c r="E2802" s="45" t="s">
        <v>7</v>
      </c>
      <c r="F2802" s="99">
        <v>24</v>
      </c>
      <c r="G2802" s="64"/>
      <c r="H2802" s="64"/>
      <c r="I2802" s="662"/>
    </row>
    <row r="2803" spans="1:9" ht="15.75" x14ac:dyDescent="0.25">
      <c r="A2803" s="45">
        <v>2</v>
      </c>
      <c r="B2803" s="46" t="s">
        <v>4041</v>
      </c>
      <c r="C2803" s="46" t="s">
        <v>773</v>
      </c>
      <c r="D2803" s="45" t="s">
        <v>59</v>
      </c>
      <c r="E2803" s="45" t="s">
        <v>51</v>
      </c>
      <c r="F2803" s="99">
        <f>10+12+15</f>
        <v>37</v>
      </c>
      <c r="G2803" s="135"/>
      <c r="H2803" s="135"/>
      <c r="I2803" s="663"/>
    </row>
    <row r="2804" spans="1:9" ht="31.5" x14ac:dyDescent="0.25">
      <c r="A2804" s="31">
        <v>3</v>
      </c>
      <c r="B2804" s="46" t="s">
        <v>4042</v>
      </c>
      <c r="C2804" s="46" t="s">
        <v>691</v>
      </c>
      <c r="D2804" s="45" t="s">
        <v>59</v>
      </c>
      <c r="E2804" s="45" t="s">
        <v>51</v>
      </c>
      <c r="F2804" s="99">
        <v>66.599999999999994</v>
      </c>
      <c r="G2804" s="135"/>
      <c r="H2804" s="135"/>
      <c r="I2804" s="663"/>
    </row>
    <row r="2805" spans="1:9" ht="15.75" x14ac:dyDescent="0.25">
      <c r="A2805" s="45">
        <v>4</v>
      </c>
      <c r="B2805" s="46" t="s">
        <v>1064</v>
      </c>
      <c r="C2805" s="46" t="s">
        <v>1012</v>
      </c>
      <c r="D2805" s="45" t="s">
        <v>59</v>
      </c>
      <c r="E2805" s="45" t="s">
        <v>51</v>
      </c>
      <c r="F2805" s="99">
        <v>36.03</v>
      </c>
      <c r="G2805" s="135"/>
      <c r="H2805" s="135"/>
      <c r="I2805" s="663"/>
    </row>
    <row r="2806" spans="1:9" ht="15.75" x14ac:dyDescent="0.25">
      <c r="A2806" s="73"/>
      <c r="B2806" s="74" t="s">
        <v>282</v>
      </c>
      <c r="C2806" s="74"/>
      <c r="D2806" s="73"/>
      <c r="E2806" s="73"/>
      <c r="F2806" s="100"/>
      <c r="G2806" s="135"/>
      <c r="H2806" s="135"/>
      <c r="I2806" s="663"/>
    </row>
    <row r="2807" spans="1:9" ht="15.75" x14ac:dyDescent="0.25">
      <c r="A2807" s="45">
        <v>5</v>
      </c>
      <c r="B2807" s="46" t="s">
        <v>4043</v>
      </c>
      <c r="C2807" s="46" t="s">
        <v>773</v>
      </c>
      <c r="D2807" s="45" t="s">
        <v>852</v>
      </c>
      <c r="E2807" s="45" t="s">
        <v>51</v>
      </c>
      <c r="F2807" s="99">
        <v>12</v>
      </c>
      <c r="G2807" s="135"/>
      <c r="H2807" s="135"/>
      <c r="I2807" s="663"/>
    </row>
    <row r="2808" spans="1:9" ht="15.75" x14ac:dyDescent="0.25">
      <c r="A2808" s="45">
        <v>6</v>
      </c>
      <c r="B2808" s="46" t="s">
        <v>4044</v>
      </c>
      <c r="C2808" s="46" t="s">
        <v>773</v>
      </c>
      <c r="D2808" s="45" t="s">
        <v>852</v>
      </c>
      <c r="E2808" s="45" t="s">
        <v>51</v>
      </c>
      <c r="F2808" s="99">
        <v>13</v>
      </c>
      <c r="G2808" s="135"/>
      <c r="H2808" s="135"/>
      <c r="I2808" s="663"/>
    </row>
    <row r="2809" spans="1:9" ht="15.75" x14ac:dyDescent="0.25">
      <c r="A2809" s="45">
        <v>7</v>
      </c>
      <c r="B2809" s="46" t="s">
        <v>4045</v>
      </c>
      <c r="C2809" s="46" t="s">
        <v>773</v>
      </c>
      <c r="D2809" s="45" t="s">
        <v>852</v>
      </c>
      <c r="E2809" s="45" t="s">
        <v>51</v>
      </c>
      <c r="F2809" s="99">
        <v>14</v>
      </c>
      <c r="G2809" s="135"/>
      <c r="H2809" s="135"/>
      <c r="I2809" s="663"/>
    </row>
    <row r="2810" spans="1:9" ht="15.75" x14ac:dyDescent="0.25">
      <c r="A2810" s="45">
        <v>8</v>
      </c>
      <c r="B2810" s="46" t="s">
        <v>4046</v>
      </c>
      <c r="C2810" s="46" t="s">
        <v>773</v>
      </c>
      <c r="D2810" s="45" t="s">
        <v>852</v>
      </c>
      <c r="E2810" s="45" t="s">
        <v>51</v>
      </c>
      <c r="F2810" s="99">
        <v>14</v>
      </c>
      <c r="G2810" s="135"/>
      <c r="H2810" s="135"/>
      <c r="I2810" s="663"/>
    </row>
    <row r="2811" spans="1:9" ht="15.75" x14ac:dyDescent="0.25">
      <c r="A2811" s="45">
        <v>9</v>
      </c>
      <c r="B2811" s="46" t="s">
        <v>4047</v>
      </c>
      <c r="C2811" s="46" t="s">
        <v>677</v>
      </c>
      <c r="D2811" s="45" t="s">
        <v>852</v>
      </c>
      <c r="E2811" s="45" t="s">
        <v>51</v>
      </c>
      <c r="F2811" s="99">
        <v>10</v>
      </c>
      <c r="G2811" s="135"/>
      <c r="H2811" s="135"/>
      <c r="I2811" s="663"/>
    </row>
    <row r="2812" spans="1:9" ht="15.75" x14ac:dyDescent="0.25">
      <c r="A2812" s="45">
        <v>10</v>
      </c>
      <c r="B2812" s="46" t="s">
        <v>4048</v>
      </c>
      <c r="C2812" s="46" t="s">
        <v>677</v>
      </c>
      <c r="D2812" s="45" t="s">
        <v>852</v>
      </c>
      <c r="E2812" s="45" t="s">
        <v>51</v>
      </c>
      <c r="F2812" s="99">
        <v>11</v>
      </c>
      <c r="G2812" s="135"/>
      <c r="H2812" s="135"/>
      <c r="I2812" s="663"/>
    </row>
    <row r="2813" spans="1:9" ht="15.75" x14ac:dyDescent="0.25">
      <c r="A2813" s="45">
        <v>11</v>
      </c>
      <c r="B2813" s="46" t="s">
        <v>4049</v>
      </c>
      <c r="C2813" s="46" t="s">
        <v>677</v>
      </c>
      <c r="D2813" s="45" t="s">
        <v>852</v>
      </c>
      <c r="E2813" s="45" t="s">
        <v>51</v>
      </c>
      <c r="F2813" s="99">
        <v>11</v>
      </c>
      <c r="G2813" s="135"/>
      <c r="H2813" s="135"/>
      <c r="I2813" s="663"/>
    </row>
    <row r="2814" spans="1:9" ht="15.75" x14ac:dyDescent="0.25">
      <c r="A2814" s="45">
        <v>12</v>
      </c>
      <c r="B2814" s="46" t="s">
        <v>4050</v>
      </c>
      <c r="C2814" s="46" t="s">
        <v>677</v>
      </c>
      <c r="D2814" s="45" t="s">
        <v>852</v>
      </c>
      <c r="E2814" s="45" t="s">
        <v>51</v>
      </c>
      <c r="F2814" s="99">
        <v>11</v>
      </c>
      <c r="G2814" s="135"/>
      <c r="H2814" s="135"/>
      <c r="I2814" s="663"/>
    </row>
    <row r="2815" spans="1:9" ht="15.75" x14ac:dyDescent="0.25">
      <c r="A2815" s="45">
        <v>13</v>
      </c>
      <c r="B2815" s="46" t="s">
        <v>4051</v>
      </c>
      <c r="C2815" s="46" t="s">
        <v>677</v>
      </c>
      <c r="D2815" s="45" t="s">
        <v>852</v>
      </c>
      <c r="E2815" s="45" t="s">
        <v>51</v>
      </c>
      <c r="F2815" s="99">
        <v>12</v>
      </c>
      <c r="G2815" s="135"/>
      <c r="H2815" s="135"/>
      <c r="I2815" s="663"/>
    </row>
    <row r="2816" spans="1:9" ht="15.75" x14ac:dyDescent="0.25">
      <c r="A2816" s="45">
        <v>14</v>
      </c>
      <c r="B2816" s="46" t="s">
        <v>4052</v>
      </c>
      <c r="C2816" s="46" t="s">
        <v>677</v>
      </c>
      <c r="D2816" s="45" t="s">
        <v>852</v>
      </c>
      <c r="E2816" s="45" t="s">
        <v>51</v>
      </c>
      <c r="F2816" s="99">
        <v>15.12</v>
      </c>
      <c r="G2816" s="135"/>
      <c r="H2816" s="135"/>
      <c r="I2816" s="663"/>
    </row>
    <row r="2817" spans="1:9" ht="15.75" x14ac:dyDescent="0.25">
      <c r="A2817" s="45">
        <v>15</v>
      </c>
      <c r="B2817" s="46" t="s">
        <v>4053</v>
      </c>
      <c r="C2817" s="46" t="s">
        <v>677</v>
      </c>
      <c r="D2817" s="45" t="s">
        <v>852</v>
      </c>
      <c r="E2817" s="45" t="s">
        <v>51</v>
      </c>
      <c r="F2817" s="99">
        <v>16</v>
      </c>
      <c r="G2817" s="135"/>
      <c r="H2817" s="135"/>
      <c r="I2817" s="663"/>
    </row>
    <row r="2818" spans="1:9" ht="15.75" x14ac:dyDescent="0.25">
      <c r="A2818" s="45">
        <v>16</v>
      </c>
      <c r="B2818" s="46" t="s">
        <v>4054</v>
      </c>
      <c r="C2818" s="46" t="s">
        <v>774</v>
      </c>
      <c r="D2818" s="45" t="s">
        <v>852</v>
      </c>
      <c r="E2818" s="45" t="s">
        <v>51</v>
      </c>
      <c r="F2818" s="99">
        <v>15</v>
      </c>
      <c r="G2818" s="135"/>
      <c r="H2818" s="135"/>
      <c r="I2818" s="663"/>
    </row>
    <row r="2819" spans="1:9" ht="15.75" x14ac:dyDescent="0.25">
      <c r="A2819" s="45">
        <v>17</v>
      </c>
      <c r="B2819" s="46" t="s">
        <v>4055</v>
      </c>
      <c r="C2819" s="46" t="s">
        <v>774</v>
      </c>
      <c r="D2819" s="45" t="s">
        <v>852</v>
      </c>
      <c r="E2819" s="45" t="s">
        <v>51</v>
      </c>
      <c r="F2819" s="99">
        <v>15</v>
      </c>
      <c r="G2819" s="135"/>
      <c r="H2819" s="135"/>
      <c r="I2819" s="663"/>
    </row>
    <row r="2820" spans="1:9" ht="15.75" x14ac:dyDescent="0.25">
      <c r="A2820" s="45">
        <v>18</v>
      </c>
      <c r="B2820" s="46" t="s">
        <v>4056</v>
      </c>
      <c r="C2820" s="46" t="s">
        <v>775</v>
      </c>
      <c r="D2820" s="45" t="s">
        <v>852</v>
      </c>
      <c r="E2820" s="45" t="s">
        <v>51</v>
      </c>
      <c r="F2820" s="99">
        <v>14</v>
      </c>
      <c r="G2820" s="135"/>
      <c r="H2820" s="135"/>
      <c r="I2820" s="663"/>
    </row>
    <row r="2821" spans="1:9" ht="15.75" x14ac:dyDescent="0.25">
      <c r="A2821" s="45">
        <v>19</v>
      </c>
      <c r="B2821" s="46" t="s">
        <v>4057</v>
      </c>
      <c r="C2821" s="46" t="s">
        <v>775</v>
      </c>
      <c r="D2821" s="45" t="s">
        <v>852</v>
      </c>
      <c r="E2821" s="45" t="s">
        <v>51</v>
      </c>
      <c r="F2821" s="99">
        <v>15</v>
      </c>
      <c r="G2821" s="135"/>
      <c r="H2821" s="135"/>
      <c r="I2821" s="663"/>
    </row>
    <row r="2822" spans="1:9" ht="15.75" x14ac:dyDescent="0.25">
      <c r="A2822" s="45">
        <v>20</v>
      </c>
      <c r="B2822" s="46" t="s">
        <v>4058</v>
      </c>
      <c r="C2822" s="46" t="s">
        <v>775</v>
      </c>
      <c r="D2822" s="45" t="s">
        <v>852</v>
      </c>
      <c r="E2822" s="45" t="s">
        <v>51</v>
      </c>
      <c r="F2822" s="99">
        <v>17</v>
      </c>
      <c r="G2822" s="135"/>
      <c r="H2822" s="135"/>
      <c r="I2822" s="663"/>
    </row>
    <row r="2823" spans="1:9" ht="15.75" x14ac:dyDescent="0.25">
      <c r="A2823" s="45">
        <v>21</v>
      </c>
      <c r="B2823" s="46" t="s">
        <v>4059</v>
      </c>
      <c r="C2823" s="46" t="s">
        <v>775</v>
      </c>
      <c r="D2823" s="45" t="s">
        <v>852</v>
      </c>
      <c r="E2823" s="45" t="s">
        <v>51</v>
      </c>
      <c r="F2823" s="99">
        <v>18</v>
      </c>
      <c r="G2823" s="135"/>
      <c r="H2823" s="135"/>
      <c r="I2823" s="663"/>
    </row>
    <row r="2824" spans="1:9" ht="15.75" x14ac:dyDescent="0.25">
      <c r="A2824" s="45">
        <v>22</v>
      </c>
      <c r="B2824" s="46" t="s">
        <v>4060</v>
      </c>
      <c r="C2824" s="46" t="s">
        <v>775</v>
      </c>
      <c r="D2824" s="45" t="s">
        <v>852</v>
      </c>
      <c r="E2824" s="45" t="s">
        <v>51</v>
      </c>
      <c r="F2824" s="99">
        <v>18</v>
      </c>
      <c r="G2824" s="135"/>
      <c r="H2824" s="135"/>
      <c r="I2824" s="663"/>
    </row>
    <row r="2825" spans="1:9" ht="15.75" x14ac:dyDescent="0.25">
      <c r="A2825" s="45">
        <v>23</v>
      </c>
      <c r="B2825" s="46" t="s">
        <v>4061</v>
      </c>
      <c r="C2825" s="46" t="s">
        <v>775</v>
      </c>
      <c r="D2825" s="45" t="s">
        <v>852</v>
      </c>
      <c r="E2825" s="45" t="s">
        <v>51</v>
      </c>
      <c r="F2825" s="99">
        <v>11</v>
      </c>
      <c r="G2825" s="135"/>
      <c r="H2825" s="135"/>
      <c r="I2825" s="663"/>
    </row>
    <row r="2826" spans="1:9" ht="15.75" x14ac:dyDescent="0.25">
      <c r="A2826" s="45">
        <v>24</v>
      </c>
      <c r="B2826" s="46" t="s">
        <v>4062</v>
      </c>
      <c r="C2826" s="46" t="s">
        <v>773</v>
      </c>
      <c r="D2826" s="45" t="s">
        <v>852</v>
      </c>
      <c r="E2826" s="45" t="s">
        <v>51</v>
      </c>
      <c r="F2826" s="99">
        <v>12</v>
      </c>
      <c r="G2826" s="135"/>
      <c r="H2826" s="135"/>
      <c r="I2826" s="663"/>
    </row>
    <row r="2827" spans="1:9" ht="15.75" x14ac:dyDescent="0.25">
      <c r="A2827" s="45">
        <v>25</v>
      </c>
      <c r="B2827" s="46" t="s">
        <v>4063</v>
      </c>
      <c r="C2827" s="46" t="s">
        <v>773</v>
      </c>
      <c r="D2827" s="45" t="s">
        <v>852</v>
      </c>
      <c r="E2827" s="45" t="s">
        <v>51</v>
      </c>
      <c r="F2827" s="99">
        <v>14</v>
      </c>
      <c r="G2827" s="135"/>
      <c r="H2827" s="135"/>
      <c r="I2827" s="663"/>
    </row>
    <row r="2828" spans="1:9" ht="15.75" x14ac:dyDescent="0.25">
      <c r="A2828" s="45">
        <v>26</v>
      </c>
      <c r="B2828" s="46" t="s">
        <v>4064</v>
      </c>
      <c r="C2828" s="46" t="s">
        <v>773</v>
      </c>
      <c r="D2828" s="45" t="s">
        <v>852</v>
      </c>
      <c r="E2828" s="45" t="s">
        <v>51</v>
      </c>
      <c r="F2828" s="99">
        <v>14</v>
      </c>
      <c r="G2828" s="135"/>
      <c r="H2828" s="135"/>
      <c r="I2828" s="663"/>
    </row>
    <row r="2829" spans="1:9" ht="15.75" x14ac:dyDescent="0.25">
      <c r="A2829" s="45">
        <v>27</v>
      </c>
      <c r="B2829" s="46" t="s">
        <v>4065</v>
      </c>
      <c r="C2829" s="46" t="s">
        <v>773</v>
      </c>
      <c r="D2829" s="45" t="s">
        <v>852</v>
      </c>
      <c r="E2829" s="45" t="s">
        <v>51</v>
      </c>
      <c r="F2829" s="99">
        <v>15.4</v>
      </c>
      <c r="G2829" s="135"/>
      <c r="H2829" s="135"/>
      <c r="I2829" s="663"/>
    </row>
    <row r="2830" spans="1:9" ht="15.75" x14ac:dyDescent="0.25">
      <c r="A2830" s="45">
        <v>28</v>
      </c>
      <c r="B2830" s="14" t="s">
        <v>4066</v>
      </c>
      <c r="C2830" s="14" t="s">
        <v>773</v>
      </c>
      <c r="D2830" s="31" t="s">
        <v>852</v>
      </c>
      <c r="E2830" s="31" t="s">
        <v>7</v>
      </c>
      <c r="F2830" s="101">
        <v>10</v>
      </c>
      <c r="G2830" s="64"/>
      <c r="H2830" s="64"/>
      <c r="I2830" s="662"/>
    </row>
    <row r="2831" spans="1:9" ht="15.75" x14ac:dyDescent="0.25">
      <c r="A2831" s="23" t="s">
        <v>7</v>
      </c>
      <c r="B2831" s="32" t="s">
        <v>7020</v>
      </c>
      <c r="C2831" s="30"/>
      <c r="D2831" s="23"/>
      <c r="E2831" s="23"/>
      <c r="F2831" s="98"/>
      <c r="G2831" s="64"/>
      <c r="H2831" s="64"/>
      <c r="I2831" s="662"/>
    </row>
    <row r="2832" spans="1:9" ht="15.75" x14ac:dyDescent="0.25">
      <c r="A2832" s="23"/>
      <c r="B2832" s="32" t="s">
        <v>352</v>
      </c>
      <c r="C2832" s="30"/>
      <c r="D2832" s="23"/>
      <c r="E2832" s="23"/>
      <c r="F2832" s="98"/>
      <c r="G2832" s="64"/>
      <c r="H2832" s="64"/>
      <c r="I2832" s="662"/>
    </row>
    <row r="2833" spans="1:9" ht="15.75" x14ac:dyDescent="0.25">
      <c r="A2833" s="31">
        <v>29</v>
      </c>
      <c r="B2833" s="14" t="s">
        <v>4067</v>
      </c>
      <c r="C2833" s="14" t="s">
        <v>678</v>
      </c>
      <c r="D2833" s="31" t="s">
        <v>59</v>
      </c>
      <c r="E2833" s="31" t="s">
        <v>7</v>
      </c>
      <c r="F2833" s="101">
        <v>34</v>
      </c>
      <c r="G2833" s="64"/>
      <c r="H2833" s="64"/>
      <c r="I2833" s="662"/>
    </row>
    <row r="2834" spans="1:9" ht="15.75" x14ac:dyDescent="0.25">
      <c r="A2834" s="31">
        <v>30</v>
      </c>
      <c r="B2834" s="14" t="s">
        <v>4068</v>
      </c>
      <c r="C2834" s="14" t="s">
        <v>679</v>
      </c>
      <c r="D2834" s="31" t="s">
        <v>59</v>
      </c>
      <c r="E2834" s="31" t="s">
        <v>7</v>
      </c>
      <c r="F2834" s="101">
        <v>13</v>
      </c>
      <c r="G2834" s="64"/>
      <c r="H2834" s="64"/>
      <c r="I2834" s="662"/>
    </row>
    <row r="2835" spans="1:9" ht="15.75" x14ac:dyDescent="0.25">
      <c r="A2835" s="31">
        <v>31</v>
      </c>
      <c r="B2835" s="14" t="s">
        <v>4069</v>
      </c>
      <c r="C2835" s="14" t="s">
        <v>680</v>
      </c>
      <c r="D2835" s="31" t="s">
        <v>59</v>
      </c>
      <c r="E2835" s="31" t="s">
        <v>7</v>
      </c>
      <c r="F2835" s="101">
        <v>32</v>
      </c>
      <c r="G2835" s="64"/>
      <c r="H2835" s="64"/>
      <c r="I2835" s="662"/>
    </row>
    <row r="2836" spans="1:9" ht="15.75" x14ac:dyDescent="0.25">
      <c r="A2836" s="31">
        <v>32</v>
      </c>
      <c r="B2836" s="14" t="s">
        <v>4070</v>
      </c>
      <c r="C2836" s="14" t="s">
        <v>681</v>
      </c>
      <c r="D2836" s="31" t="s">
        <v>59</v>
      </c>
      <c r="E2836" s="31" t="s">
        <v>7</v>
      </c>
      <c r="F2836" s="101">
        <v>16</v>
      </c>
      <c r="G2836" s="64"/>
      <c r="H2836" s="64"/>
      <c r="I2836" s="662"/>
    </row>
    <row r="2837" spans="1:9" ht="15.75" x14ac:dyDescent="0.25">
      <c r="A2837" s="31">
        <v>33</v>
      </c>
      <c r="B2837" s="14" t="s">
        <v>4071</v>
      </c>
      <c r="C2837" s="14" t="s">
        <v>682</v>
      </c>
      <c r="D2837" s="31" t="s">
        <v>59</v>
      </c>
      <c r="E2837" s="31" t="s">
        <v>7</v>
      </c>
      <c r="F2837" s="101">
        <v>38</v>
      </c>
      <c r="G2837" s="64"/>
      <c r="H2837" s="64"/>
      <c r="I2837" s="662"/>
    </row>
    <row r="2838" spans="1:9" ht="15.75" x14ac:dyDescent="0.25">
      <c r="A2838" s="23"/>
      <c r="B2838" s="30" t="s">
        <v>282</v>
      </c>
      <c r="C2838" s="30"/>
      <c r="D2838" s="23"/>
      <c r="E2838" s="23"/>
      <c r="F2838" s="98"/>
      <c r="G2838" s="64"/>
      <c r="H2838" s="64"/>
      <c r="I2838" s="662"/>
    </row>
    <row r="2839" spans="1:9" ht="15.75" x14ac:dyDescent="0.25">
      <c r="A2839" s="45">
        <v>34</v>
      </c>
      <c r="B2839" s="46" t="s">
        <v>4072</v>
      </c>
      <c r="C2839" s="46" t="s">
        <v>680</v>
      </c>
      <c r="D2839" s="45" t="s">
        <v>852</v>
      </c>
      <c r="E2839" s="45" t="s">
        <v>51</v>
      </c>
      <c r="F2839" s="99">
        <v>15</v>
      </c>
      <c r="G2839" s="135"/>
      <c r="H2839" s="135"/>
      <c r="I2839" s="663"/>
    </row>
    <row r="2840" spans="1:9" ht="15.75" x14ac:dyDescent="0.25">
      <c r="A2840" s="45">
        <v>35</v>
      </c>
      <c r="B2840" s="46" t="s">
        <v>4073</v>
      </c>
      <c r="C2840" s="46" t="s">
        <v>680</v>
      </c>
      <c r="D2840" s="45" t="s">
        <v>852</v>
      </c>
      <c r="E2840" s="45" t="s">
        <v>51</v>
      </c>
      <c r="F2840" s="99">
        <v>18</v>
      </c>
      <c r="G2840" s="135"/>
      <c r="H2840" s="135"/>
      <c r="I2840" s="663"/>
    </row>
    <row r="2841" spans="1:9" ht="15.75" x14ac:dyDescent="0.25">
      <c r="A2841" s="45">
        <v>36</v>
      </c>
      <c r="B2841" s="46" t="s">
        <v>4074</v>
      </c>
      <c r="C2841" s="46" t="s">
        <v>680</v>
      </c>
      <c r="D2841" s="45" t="s">
        <v>852</v>
      </c>
      <c r="E2841" s="45" t="s">
        <v>51</v>
      </c>
      <c r="F2841" s="99">
        <v>19</v>
      </c>
      <c r="G2841" s="135"/>
      <c r="H2841" s="135"/>
      <c r="I2841" s="663"/>
    </row>
    <row r="2842" spans="1:9" ht="15.75" x14ac:dyDescent="0.25">
      <c r="A2842" s="45">
        <v>37</v>
      </c>
      <c r="B2842" s="46" t="s">
        <v>4075</v>
      </c>
      <c r="C2842" s="46" t="s">
        <v>680</v>
      </c>
      <c r="D2842" s="45" t="s">
        <v>852</v>
      </c>
      <c r="E2842" s="45" t="s">
        <v>51</v>
      </c>
      <c r="F2842" s="99">
        <v>20</v>
      </c>
      <c r="G2842" s="135"/>
      <c r="H2842" s="135"/>
      <c r="I2842" s="663"/>
    </row>
    <row r="2843" spans="1:9" ht="15.75" x14ac:dyDescent="0.25">
      <c r="A2843" s="45">
        <v>38</v>
      </c>
      <c r="B2843" s="46" t="s">
        <v>4076</v>
      </c>
      <c r="C2843" s="46" t="s">
        <v>680</v>
      </c>
      <c r="D2843" s="45" t="s">
        <v>852</v>
      </c>
      <c r="E2843" s="45" t="s">
        <v>51</v>
      </c>
      <c r="F2843" s="99">
        <v>21</v>
      </c>
      <c r="G2843" s="135"/>
      <c r="H2843" s="135"/>
      <c r="I2843" s="663"/>
    </row>
    <row r="2844" spans="1:9" ht="15.75" x14ac:dyDescent="0.25">
      <c r="A2844" s="45">
        <v>39</v>
      </c>
      <c r="B2844" s="46" t="s">
        <v>4077</v>
      </c>
      <c r="C2844" s="46" t="s">
        <v>679</v>
      </c>
      <c r="D2844" s="45" t="s">
        <v>852</v>
      </c>
      <c r="E2844" s="45" t="s">
        <v>51</v>
      </c>
      <c r="F2844" s="99">
        <v>14</v>
      </c>
      <c r="G2844" s="135"/>
      <c r="H2844" s="135"/>
      <c r="I2844" s="663"/>
    </row>
    <row r="2845" spans="1:9" ht="15.75" x14ac:dyDescent="0.25">
      <c r="A2845" s="45">
        <v>40</v>
      </c>
      <c r="B2845" s="46" t="s">
        <v>4078</v>
      </c>
      <c r="C2845" s="46" t="s">
        <v>679</v>
      </c>
      <c r="D2845" s="45" t="s">
        <v>852</v>
      </c>
      <c r="E2845" s="45" t="s">
        <v>51</v>
      </c>
      <c r="F2845" s="99">
        <v>15</v>
      </c>
      <c r="G2845" s="135"/>
      <c r="H2845" s="135"/>
      <c r="I2845" s="663"/>
    </row>
    <row r="2846" spans="1:9" ht="15.75" x14ac:dyDescent="0.25">
      <c r="A2846" s="45">
        <v>41</v>
      </c>
      <c r="B2846" s="46" t="s">
        <v>4079</v>
      </c>
      <c r="C2846" s="46" t="s">
        <v>772</v>
      </c>
      <c r="D2846" s="45" t="s">
        <v>852</v>
      </c>
      <c r="E2846" s="45" t="s">
        <v>51</v>
      </c>
      <c r="F2846" s="99">
        <v>25</v>
      </c>
      <c r="G2846" s="135"/>
      <c r="H2846" s="135"/>
      <c r="I2846" s="663"/>
    </row>
    <row r="2847" spans="1:9" ht="15.75" x14ac:dyDescent="0.25">
      <c r="A2847" s="45">
        <v>42</v>
      </c>
      <c r="B2847" s="46" t="s">
        <v>4080</v>
      </c>
      <c r="C2847" s="46" t="s">
        <v>682</v>
      </c>
      <c r="D2847" s="45" t="s">
        <v>852</v>
      </c>
      <c r="E2847" s="45" t="s">
        <v>51</v>
      </c>
      <c r="F2847" s="99">
        <v>17</v>
      </c>
      <c r="G2847" s="135"/>
      <c r="H2847" s="135"/>
      <c r="I2847" s="663"/>
    </row>
    <row r="2848" spans="1:9" ht="15.75" x14ac:dyDescent="0.25">
      <c r="A2848" s="45">
        <v>43</v>
      </c>
      <c r="B2848" s="46" t="s">
        <v>4081</v>
      </c>
      <c r="C2848" s="46" t="s">
        <v>682</v>
      </c>
      <c r="D2848" s="45" t="s">
        <v>852</v>
      </c>
      <c r="E2848" s="45" t="s">
        <v>51</v>
      </c>
      <c r="F2848" s="99">
        <v>17.399999999999999</v>
      </c>
      <c r="G2848" s="135"/>
      <c r="H2848" s="135"/>
      <c r="I2848" s="663"/>
    </row>
    <row r="2849" spans="1:9" ht="15.75" x14ac:dyDescent="0.25">
      <c r="A2849" s="45">
        <v>44</v>
      </c>
      <c r="B2849" s="46" t="s">
        <v>4082</v>
      </c>
      <c r="C2849" s="46" t="s">
        <v>680</v>
      </c>
      <c r="D2849" s="45" t="s">
        <v>852</v>
      </c>
      <c r="E2849" s="45" t="s">
        <v>51</v>
      </c>
      <c r="F2849" s="99">
        <v>15.6</v>
      </c>
      <c r="G2849" s="135"/>
      <c r="H2849" s="135"/>
      <c r="I2849" s="663"/>
    </row>
    <row r="2850" spans="1:9" ht="15.75" x14ac:dyDescent="0.25">
      <c r="A2850" s="23" t="s">
        <v>51</v>
      </c>
      <c r="B2850" s="32" t="s">
        <v>17</v>
      </c>
      <c r="C2850" s="30"/>
      <c r="D2850" s="23"/>
      <c r="E2850" s="23"/>
      <c r="F2850" s="98"/>
      <c r="G2850" s="64"/>
      <c r="H2850" s="64"/>
      <c r="I2850" s="662"/>
    </row>
    <row r="2851" spans="1:9" ht="15.75" x14ac:dyDescent="0.25">
      <c r="A2851" s="23"/>
      <c r="B2851" s="32" t="s">
        <v>352</v>
      </c>
      <c r="C2851" s="30"/>
      <c r="D2851" s="23"/>
      <c r="E2851" s="23"/>
      <c r="F2851" s="98"/>
      <c r="G2851" s="64"/>
      <c r="H2851" s="64"/>
      <c r="I2851" s="662"/>
    </row>
    <row r="2852" spans="1:9" ht="15.75" x14ac:dyDescent="0.25">
      <c r="A2852" s="31">
        <v>45</v>
      </c>
      <c r="B2852" s="46" t="s">
        <v>996</v>
      </c>
      <c r="C2852" s="14" t="s">
        <v>687</v>
      </c>
      <c r="D2852" s="31" t="s">
        <v>59</v>
      </c>
      <c r="E2852" s="31" t="s">
        <v>7</v>
      </c>
      <c r="F2852" s="101">
        <v>28</v>
      </c>
      <c r="G2852" s="64"/>
      <c r="H2852" s="64"/>
      <c r="I2852" s="662"/>
    </row>
    <row r="2853" spans="1:9" ht="15.75" x14ac:dyDescent="0.25">
      <c r="A2853" s="31">
        <v>46</v>
      </c>
      <c r="B2853" s="46" t="s">
        <v>4083</v>
      </c>
      <c r="C2853" s="46" t="s">
        <v>687</v>
      </c>
      <c r="D2853" s="45" t="s">
        <v>59</v>
      </c>
      <c r="E2853" s="45" t="s">
        <v>51</v>
      </c>
      <c r="F2853" s="99">
        <v>8</v>
      </c>
      <c r="G2853" s="135"/>
      <c r="H2853" s="135"/>
      <c r="I2853" s="663"/>
    </row>
    <row r="2854" spans="1:9" ht="15.75" x14ac:dyDescent="0.25">
      <c r="A2854" s="31">
        <v>47</v>
      </c>
      <c r="B2854" s="46" t="s">
        <v>4084</v>
      </c>
      <c r="C2854" s="46" t="s">
        <v>687</v>
      </c>
      <c r="D2854" s="45" t="s">
        <v>59</v>
      </c>
      <c r="E2854" s="45" t="s">
        <v>51</v>
      </c>
      <c r="F2854" s="99">
        <v>7</v>
      </c>
      <c r="G2854" s="135"/>
      <c r="H2854" s="135"/>
      <c r="I2854" s="663"/>
    </row>
    <row r="2855" spans="1:9" ht="15.75" x14ac:dyDescent="0.25">
      <c r="A2855" s="31">
        <v>48</v>
      </c>
      <c r="B2855" s="46" t="s">
        <v>4085</v>
      </c>
      <c r="C2855" s="46" t="s">
        <v>687</v>
      </c>
      <c r="D2855" s="45" t="s">
        <v>59</v>
      </c>
      <c r="E2855" s="45" t="s">
        <v>51</v>
      </c>
      <c r="F2855" s="99">
        <v>9</v>
      </c>
      <c r="G2855" s="135"/>
      <c r="H2855" s="135"/>
      <c r="I2855" s="663"/>
    </row>
    <row r="2856" spans="1:9" ht="15.75" x14ac:dyDescent="0.25">
      <c r="A2856" s="31">
        <v>49</v>
      </c>
      <c r="B2856" s="46" t="s">
        <v>4086</v>
      </c>
      <c r="C2856" s="46" t="s">
        <v>687</v>
      </c>
      <c r="D2856" s="45" t="s">
        <v>59</v>
      </c>
      <c r="E2856" s="45" t="s">
        <v>51</v>
      </c>
      <c r="F2856" s="99">
        <v>4</v>
      </c>
      <c r="G2856" s="135"/>
      <c r="H2856" s="135"/>
      <c r="I2856" s="663"/>
    </row>
    <row r="2857" spans="1:9" ht="15.75" x14ac:dyDescent="0.25">
      <c r="A2857" s="31">
        <v>50</v>
      </c>
      <c r="B2857" s="46" t="s">
        <v>2012</v>
      </c>
      <c r="C2857" s="46" t="s">
        <v>686</v>
      </c>
      <c r="D2857" s="45" t="s">
        <v>59</v>
      </c>
      <c r="E2857" s="45" t="s">
        <v>7</v>
      </c>
      <c r="F2857" s="99">
        <v>36</v>
      </c>
      <c r="G2857" s="135"/>
      <c r="H2857" s="135"/>
      <c r="I2857" s="663"/>
    </row>
    <row r="2858" spans="1:9" ht="15.75" x14ac:dyDescent="0.25">
      <c r="A2858" s="31">
        <v>51</v>
      </c>
      <c r="B2858" s="46" t="s">
        <v>4087</v>
      </c>
      <c r="C2858" s="46" t="s">
        <v>686</v>
      </c>
      <c r="D2858" s="45" t="s">
        <v>59</v>
      </c>
      <c r="E2858" s="45" t="s">
        <v>51</v>
      </c>
      <c r="F2858" s="99">
        <v>10</v>
      </c>
      <c r="G2858" s="135"/>
      <c r="H2858" s="135"/>
      <c r="I2858" s="663"/>
    </row>
    <row r="2859" spans="1:9" ht="15.75" x14ac:dyDescent="0.25">
      <c r="A2859" s="31">
        <v>52</v>
      </c>
      <c r="B2859" s="46" t="s">
        <v>4088</v>
      </c>
      <c r="C2859" s="46" t="s">
        <v>686</v>
      </c>
      <c r="D2859" s="45" t="s">
        <v>59</v>
      </c>
      <c r="E2859" s="45" t="s">
        <v>51</v>
      </c>
      <c r="F2859" s="99">
        <v>8</v>
      </c>
      <c r="G2859" s="135"/>
      <c r="H2859" s="135"/>
      <c r="I2859" s="663"/>
    </row>
    <row r="2860" spans="1:9" ht="15.75" x14ac:dyDescent="0.25">
      <c r="A2860" s="31">
        <v>53</v>
      </c>
      <c r="B2860" s="46" t="s">
        <v>4089</v>
      </c>
      <c r="C2860" s="46" t="s">
        <v>686</v>
      </c>
      <c r="D2860" s="45" t="s">
        <v>59</v>
      </c>
      <c r="E2860" s="45" t="s">
        <v>51</v>
      </c>
      <c r="F2860" s="99">
        <v>7</v>
      </c>
      <c r="G2860" s="135"/>
      <c r="H2860" s="135"/>
      <c r="I2860" s="663"/>
    </row>
    <row r="2861" spans="1:9" ht="15.75" x14ac:dyDescent="0.25">
      <c r="A2861" s="31">
        <v>54</v>
      </c>
      <c r="B2861" s="46" t="s">
        <v>4090</v>
      </c>
      <c r="C2861" s="46" t="s">
        <v>686</v>
      </c>
      <c r="D2861" s="45" t="s">
        <v>59</v>
      </c>
      <c r="E2861" s="45" t="s">
        <v>51</v>
      </c>
      <c r="F2861" s="99">
        <v>11</v>
      </c>
      <c r="G2861" s="135"/>
      <c r="H2861" s="135"/>
      <c r="I2861" s="663"/>
    </row>
    <row r="2862" spans="1:9" ht="15.75" x14ac:dyDescent="0.25">
      <c r="A2862" s="31">
        <v>55</v>
      </c>
      <c r="B2862" s="46" t="s">
        <v>4091</v>
      </c>
      <c r="C2862" s="46" t="s">
        <v>687</v>
      </c>
      <c r="D2862" s="45" t="s">
        <v>59</v>
      </c>
      <c r="E2862" s="45" t="s">
        <v>7</v>
      </c>
      <c r="F2862" s="99">
        <v>15</v>
      </c>
      <c r="G2862" s="135"/>
      <c r="H2862" s="135"/>
      <c r="I2862" s="663"/>
    </row>
    <row r="2863" spans="1:9" ht="15.75" x14ac:dyDescent="0.25">
      <c r="A2863" s="31">
        <v>56</v>
      </c>
      <c r="B2863" s="46" t="s">
        <v>4092</v>
      </c>
      <c r="C2863" s="46" t="s">
        <v>687</v>
      </c>
      <c r="D2863" s="45" t="s">
        <v>59</v>
      </c>
      <c r="E2863" s="45" t="s">
        <v>51</v>
      </c>
      <c r="F2863" s="99">
        <v>4</v>
      </c>
      <c r="G2863" s="135"/>
      <c r="H2863" s="135"/>
      <c r="I2863" s="663"/>
    </row>
    <row r="2864" spans="1:9" ht="15.75" x14ac:dyDescent="0.25">
      <c r="A2864" s="31">
        <v>57</v>
      </c>
      <c r="B2864" s="46" t="s">
        <v>4093</v>
      </c>
      <c r="C2864" s="46" t="s">
        <v>687</v>
      </c>
      <c r="D2864" s="45" t="s">
        <v>59</v>
      </c>
      <c r="E2864" s="45" t="s">
        <v>51</v>
      </c>
      <c r="F2864" s="99">
        <v>5</v>
      </c>
      <c r="G2864" s="135"/>
      <c r="H2864" s="135"/>
      <c r="I2864" s="663"/>
    </row>
    <row r="2865" spans="1:9" ht="15.75" x14ac:dyDescent="0.25">
      <c r="A2865" s="31">
        <v>58</v>
      </c>
      <c r="B2865" s="46" t="s">
        <v>4094</v>
      </c>
      <c r="C2865" s="46" t="s">
        <v>687</v>
      </c>
      <c r="D2865" s="45" t="s">
        <v>59</v>
      </c>
      <c r="E2865" s="45" t="s">
        <v>51</v>
      </c>
      <c r="F2865" s="99">
        <v>3</v>
      </c>
      <c r="G2865" s="135"/>
      <c r="H2865" s="135"/>
      <c r="I2865" s="663"/>
    </row>
    <row r="2866" spans="1:9" ht="15.75" x14ac:dyDescent="0.25">
      <c r="A2866" s="31">
        <v>59</v>
      </c>
      <c r="B2866" s="46" t="s">
        <v>4095</v>
      </c>
      <c r="C2866" s="46" t="s">
        <v>687</v>
      </c>
      <c r="D2866" s="45" t="s">
        <v>59</v>
      </c>
      <c r="E2866" s="45" t="s">
        <v>51</v>
      </c>
      <c r="F2866" s="99">
        <v>3</v>
      </c>
      <c r="G2866" s="135"/>
      <c r="H2866" s="135"/>
      <c r="I2866" s="663"/>
    </row>
    <row r="2867" spans="1:9" ht="15.75" x14ac:dyDescent="0.25">
      <c r="A2867" s="31">
        <v>60</v>
      </c>
      <c r="B2867" s="46" t="s">
        <v>4096</v>
      </c>
      <c r="C2867" s="14" t="s">
        <v>688</v>
      </c>
      <c r="D2867" s="31" t="s">
        <v>59</v>
      </c>
      <c r="E2867" s="31" t="s">
        <v>7</v>
      </c>
      <c r="F2867" s="101">
        <v>9</v>
      </c>
      <c r="G2867" s="64"/>
      <c r="H2867" s="64"/>
      <c r="I2867" s="662"/>
    </row>
    <row r="2868" spans="1:9" ht="15.75" x14ac:dyDescent="0.25">
      <c r="A2868" s="31">
        <v>61</v>
      </c>
      <c r="B2868" s="46" t="s">
        <v>4097</v>
      </c>
      <c r="C2868" s="46" t="s">
        <v>688</v>
      </c>
      <c r="D2868" s="45" t="s">
        <v>59</v>
      </c>
      <c r="E2868" s="45" t="s">
        <v>51</v>
      </c>
      <c r="F2868" s="99">
        <v>3</v>
      </c>
      <c r="G2868" s="135"/>
      <c r="H2868" s="135"/>
      <c r="I2868" s="663"/>
    </row>
    <row r="2869" spans="1:9" ht="15.75" x14ac:dyDescent="0.25">
      <c r="A2869" s="31">
        <v>62</v>
      </c>
      <c r="B2869" s="46" t="s">
        <v>4098</v>
      </c>
      <c r="C2869" s="46" t="s">
        <v>688</v>
      </c>
      <c r="D2869" s="45" t="s">
        <v>59</v>
      </c>
      <c r="E2869" s="45" t="s">
        <v>51</v>
      </c>
      <c r="F2869" s="99">
        <v>2</v>
      </c>
      <c r="G2869" s="135"/>
      <c r="H2869" s="135"/>
      <c r="I2869" s="663"/>
    </row>
    <row r="2870" spans="1:9" ht="15.75" x14ac:dyDescent="0.25">
      <c r="A2870" s="31">
        <v>63</v>
      </c>
      <c r="B2870" s="46" t="s">
        <v>4099</v>
      </c>
      <c r="C2870" s="46" t="s">
        <v>688</v>
      </c>
      <c r="D2870" s="45" t="s">
        <v>59</v>
      </c>
      <c r="E2870" s="45" t="s">
        <v>51</v>
      </c>
      <c r="F2870" s="99">
        <v>4</v>
      </c>
      <c r="G2870" s="135"/>
      <c r="H2870" s="135"/>
      <c r="I2870" s="663"/>
    </row>
    <row r="2871" spans="1:9" ht="15.75" x14ac:dyDescent="0.25">
      <c r="A2871" s="23"/>
      <c r="B2871" s="74" t="s">
        <v>282</v>
      </c>
      <c r="C2871" s="74"/>
      <c r="D2871" s="73"/>
      <c r="E2871" s="73"/>
      <c r="F2871" s="100"/>
      <c r="G2871" s="135"/>
      <c r="H2871" s="135"/>
      <c r="I2871" s="663"/>
    </row>
    <row r="2872" spans="1:9" ht="15.75" x14ac:dyDescent="0.25">
      <c r="A2872" s="31">
        <v>64</v>
      </c>
      <c r="B2872" s="46" t="s">
        <v>4100</v>
      </c>
      <c r="C2872" s="46" t="s">
        <v>690</v>
      </c>
      <c r="D2872" s="45" t="s">
        <v>852</v>
      </c>
      <c r="E2872" s="45" t="s">
        <v>51</v>
      </c>
      <c r="F2872" s="99">
        <v>18</v>
      </c>
      <c r="G2872" s="135"/>
      <c r="H2872" s="135"/>
      <c r="I2872" s="663"/>
    </row>
    <row r="2873" spans="1:9" ht="15.75" x14ac:dyDescent="0.25">
      <c r="A2873" s="31">
        <v>65</v>
      </c>
      <c r="B2873" s="46" t="s">
        <v>4101</v>
      </c>
      <c r="C2873" s="46" t="s">
        <v>690</v>
      </c>
      <c r="D2873" s="45" t="s">
        <v>852</v>
      </c>
      <c r="E2873" s="45" t="s">
        <v>51</v>
      </c>
      <c r="F2873" s="99">
        <v>18</v>
      </c>
      <c r="G2873" s="135"/>
      <c r="H2873" s="135"/>
      <c r="I2873" s="663"/>
    </row>
    <row r="2874" spans="1:9" ht="15.75" x14ac:dyDescent="0.25">
      <c r="A2874" s="31">
        <v>66</v>
      </c>
      <c r="B2874" s="46" t="s">
        <v>4102</v>
      </c>
      <c r="C2874" s="46" t="s">
        <v>690</v>
      </c>
      <c r="D2874" s="45" t="s">
        <v>852</v>
      </c>
      <c r="E2874" s="45" t="s">
        <v>51</v>
      </c>
      <c r="F2874" s="99">
        <v>20</v>
      </c>
      <c r="G2874" s="135"/>
      <c r="H2874" s="135"/>
      <c r="I2874" s="663"/>
    </row>
    <row r="2875" spans="1:9" ht="15.75" x14ac:dyDescent="0.25">
      <c r="A2875" s="31">
        <v>67</v>
      </c>
      <c r="B2875" s="46" t="s">
        <v>4103</v>
      </c>
      <c r="C2875" s="46" t="s">
        <v>689</v>
      </c>
      <c r="D2875" s="45" t="s">
        <v>852</v>
      </c>
      <c r="E2875" s="45" t="s">
        <v>51</v>
      </c>
      <c r="F2875" s="99">
        <v>15</v>
      </c>
      <c r="G2875" s="135"/>
      <c r="H2875" s="135"/>
      <c r="I2875" s="663"/>
    </row>
    <row r="2876" spans="1:9" ht="15.75" x14ac:dyDescent="0.25">
      <c r="A2876" s="31">
        <v>68</v>
      </c>
      <c r="B2876" s="46" t="s">
        <v>4104</v>
      </c>
      <c r="C2876" s="46" t="s">
        <v>689</v>
      </c>
      <c r="D2876" s="45" t="s">
        <v>852</v>
      </c>
      <c r="E2876" s="45" t="s">
        <v>51</v>
      </c>
      <c r="F2876" s="99">
        <v>15</v>
      </c>
      <c r="G2876" s="135"/>
      <c r="H2876" s="135"/>
      <c r="I2876" s="663"/>
    </row>
    <row r="2877" spans="1:9" ht="15.75" x14ac:dyDescent="0.25">
      <c r="A2877" s="31">
        <v>69</v>
      </c>
      <c r="B2877" s="46" t="s">
        <v>4105</v>
      </c>
      <c r="C2877" s="46" t="s">
        <v>689</v>
      </c>
      <c r="D2877" s="45" t="s">
        <v>852</v>
      </c>
      <c r="E2877" s="45" t="s">
        <v>51</v>
      </c>
      <c r="F2877" s="99">
        <v>16</v>
      </c>
      <c r="G2877" s="135"/>
      <c r="H2877" s="135"/>
      <c r="I2877" s="663"/>
    </row>
    <row r="2878" spans="1:9" ht="15.75" x14ac:dyDescent="0.25">
      <c r="A2878" s="31">
        <v>70</v>
      </c>
      <c r="B2878" s="46" t="s">
        <v>4106</v>
      </c>
      <c r="C2878" s="46" t="s">
        <v>689</v>
      </c>
      <c r="D2878" s="45" t="s">
        <v>852</v>
      </c>
      <c r="E2878" s="45" t="s">
        <v>51</v>
      </c>
      <c r="F2878" s="99">
        <v>18.04</v>
      </c>
      <c r="G2878" s="135"/>
      <c r="H2878" s="135"/>
      <c r="I2878" s="663"/>
    </row>
    <row r="2879" spans="1:9" ht="15.75" x14ac:dyDescent="0.25">
      <c r="A2879" s="31">
        <v>71</v>
      </c>
      <c r="B2879" s="46" t="s">
        <v>4107</v>
      </c>
      <c r="C2879" s="46" t="s">
        <v>689</v>
      </c>
      <c r="D2879" s="45" t="s">
        <v>852</v>
      </c>
      <c r="E2879" s="45" t="s">
        <v>51</v>
      </c>
      <c r="F2879" s="99">
        <v>15</v>
      </c>
      <c r="G2879" s="135"/>
      <c r="H2879" s="135"/>
      <c r="I2879" s="663"/>
    </row>
    <row r="2880" spans="1:9" ht="15.75" x14ac:dyDescent="0.25">
      <c r="A2880" s="31">
        <v>72</v>
      </c>
      <c r="B2880" s="46" t="s">
        <v>4108</v>
      </c>
      <c r="C2880" s="46" t="s">
        <v>689</v>
      </c>
      <c r="D2880" s="45" t="s">
        <v>852</v>
      </c>
      <c r="E2880" s="45" t="s">
        <v>51</v>
      </c>
      <c r="F2880" s="99">
        <v>17</v>
      </c>
      <c r="G2880" s="135"/>
      <c r="H2880" s="135"/>
      <c r="I2880" s="663"/>
    </row>
    <row r="2881" spans="1:9" ht="15.75" x14ac:dyDescent="0.25">
      <c r="A2881" s="31">
        <v>73</v>
      </c>
      <c r="B2881" s="46" t="s">
        <v>4109</v>
      </c>
      <c r="C2881" s="46" t="s">
        <v>689</v>
      </c>
      <c r="D2881" s="45" t="s">
        <v>852</v>
      </c>
      <c r="E2881" s="45" t="s">
        <v>51</v>
      </c>
      <c r="F2881" s="99">
        <v>18</v>
      </c>
      <c r="G2881" s="135"/>
      <c r="H2881" s="135"/>
      <c r="I2881" s="663"/>
    </row>
    <row r="2882" spans="1:9" ht="15.75" x14ac:dyDescent="0.25">
      <c r="A2882" s="31">
        <v>74</v>
      </c>
      <c r="B2882" s="46" t="s">
        <v>4110</v>
      </c>
      <c r="C2882" s="46" t="s">
        <v>689</v>
      </c>
      <c r="D2882" s="45" t="s">
        <v>852</v>
      </c>
      <c r="E2882" s="45" t="s">
        <v>51</v>
      </c>
      <c r="F2882" s="99">
        <v>15</v>
      </c>
      <c r="G2882" s="135"/>
      <c r="H2882" s="135"/>
      <c r="I2882" s="663"/>
    </row>
    <row r="2883" spans="1:9" ht="15.75" x14ac:dyDescent="0.25">
      <c r="A2883" s="31">
        <v>75</v>
      </c>
      <c r="B2883" s="46" t="s">
        <v>4111</v>
      </c>
      <c r="C2883" s="46" t="s">
        <v>689</v>
      </c>
      <c r="D2883" s="45" t="s">
        <v>852</v>
      </c>
      <c r="E2883" s="45" t="s">
        <v>51</v>
      </c>
      <c r="F2883" s="99">
        <v>18.03</v>
      </c>
      <c r="G2883" s="135"/>
      <c r="H2883" s="135"/>
      <c r="I2883" s="663"/>
    </row>
    <row r="2884" spans="1:9" ht="15.75" x14ac:dyDescent="0.25">
      <c r="A2884" s="23" t="s">
        <v>114</v>
      </c>
      <c r="B2884" s="32" t="s">
        <v>7015</v>
      </c>
      <c r="C2884" s="30"/>
      <c r="D2884" s="23"/>
      <c r="E2884" s="23"/>
      <c r="F2884" s="98"/>
      <c r="G2884" s="64"/>
      <c r="H2884" s="64"/>
      <c r="I2884" s="662"/>
    </row>
    <row r="2885" spans="1:9" ht="15.75" x14ac:dyDescent="0.25">
      <c r="A2885" s="31">
        <v>76</v>
      </c>
      <c r="B2885" s="46" t="s">
        <v>4112</v>
      </c>
      <c r="C2885" s="46" t="s">
        <v>691</v>
      </c>
      <c r="D2885" s="45" t="s">
        <v>59</v>
      </c>
      <c r="E2885" s="45" t="s">
        <v>51</v>
      </c>
      <c r="F2885" s="99">
        <v>10.5</v>
      </c>
      <c r="G2885" s="135"/>
      <c r="H2885" s="135"/>
      <c r="I2885" s="663"/>
    </row>
    <row r="2886" spans="1:9" ht="15.75" x14ac:dyDescent="0.25">
      <c r="A2886" s="31">
        <v>77</v>
      </c>
      <c r="B2886" s="46" t="s">
        <v>4113</v>
      </c>
      <c r="C2886" s="46" t="s">
        <v>691</v>
      </c>
      <c r="D2886" s="45" t="s">
        <v>59</v>
      </c>
      <c r="E2886" s="45" t="s">
        <v>51</v>
      </c>
      <c r="F2886" s="99">
        <v>8</v>
      </c>
      <c r="G2886" s="135"/>
      <c r="H2886" s="135"/>
      <c r="I2886" s="663"/>
    </row>
    <row r="2887" spans="1:9" ht="15.75" x14ac:dyDescent="0.25">
      <c r="A2887" s="31">
        <v>78</v>
      </c>
      <c r="B2887" s="46" t="s">
        <v>4114</v>
      </c>
      <c r="C2887" s="46" t="s">
        <v>691</v>
      </c>
      <c r="D2887" s="45" t="s">
        <v>59</v>
      </c>
      <c r="E2887" s="45" t="s">
        <v>51</v>
      </c>
      <c r="F2887" s="99">
        <v>6.5</v>
      </c>
      <c r="G2887" s="135"/>
      <c r="H2887" s="135"/>
      <c r="I2887" s="663"/>
    </row>
    <row r="2888" spans="1:9" ht="15.75" x14ac:dyDescent="0.25">
      <c r="A2888" s="31">
        <v>79</v>
      </c>
      <c r="B2888" s="46" t="s">
        <v>4115</v>
      </c>
      <c r="C2888" s="46" t="s">
        <v>691</v>
      </c>
      <c r="D2888" s="45" t="s">
        <v>59</v>
      </c>
      <c r="E2888" s="45" t="s">
        <v>51</v>
      </c>
      <c r="F2888" s="99">
        <v>20</v>
      </c>
      <c r="G2888" s="135"/>
      <c r="H2888" s="135"/>
      <c r="I2888" s="663"/>
    </row>
    <row r="2889" spans="1:9" ht="15.75" x14ac:dyDescent="0.25">
      <c r="A2889" s="31">
        <v>80</v>
      </c>
      <c r="B2889" s="46" t="s">
        <v>4116</v>
      </c>
      <c r="C2889" s="46" t="s">
        <v>691</v>
      </c>
      <c r="D2889" s="45" t="s">
        <v>59</v>
      </c>
      <c r="E2889" s="45" t="s">
        <v>51</v>
      </c>
      <c r="F2889" s="99">
        <v>8</v>
      </c>
      <c r="G2889" s="135"/>
      <c r="H2889" s="135"/>
      <c r="I2889" s="663"/>
    </row>
    <row r="2890" spans="1:9" ht="15.75" x14ac:dyDescent="0.25">
      <c r="A2890" s="31">
        <v>81</v>
      </c>
      <c r="B2890" s="46" t="s">
        <v>4117</v>
      </c>
      <c r="C2890" s="46" t="s">
        <v>691</v>
      </c>
      <c r="D2890" s="45" t="s">
        <v>59</v>
      </c>
      <c r="E2890" s="45" t="s">
        <v>51</v>
      </c>
      <c r="F2890" s="99">
        <v>6</v>
      </c>
      <c r="G2890" s="135"/>
      <c r="H2890" s="135"/>
      <c r="I2890" s="663"/>
    </row>
    <row r="2891" spans="1:9" ht="15.75" x14ac:dyDescent="0.25">
      <c r="A2891" s="31">
        <v>82</v>
      </c>
      <c r="B2891" s="46" t="s">
        <v>4118</v>
      </c>
      <c r="C2891" s="46" t="s">
        <v>691</v>
      </c>
      <c r="D2891" s="45" t="s">
        <v>59</v>
      </c>
      <c r="E2891" s="45" t="s">
        <v>51</v>
      </c>
      <c r="F2891" s="99">
        <v>7.6</v>
      </c>
      <c r="G2891" s="135"/>
      <c r="H2891" s="135"/>
      <c r="I2891" s="663"/>
    </row>
    <row r="2892" spans="1:9" ht="15.75" x14ac:dyDescent="0.25">
      <c r="A2892" s="31">
        <v>83</v>
      </c>
      <c r="B2892" s="46" t="s">
        <v>4119</v>
      </c>
      <c r="C2892" s="46" t="s">
        <v>6056</v>
      </c>
      <c r="D2892" s="45" t="s">
        <v>59</v>
      </c>
      <c r="E2892" s="45" t="s">
        <v>51</v>
      </c>
      <c r="F2892" s="99">
        <v>6</v>
      </c>
      <c r="G2892" s="135"/>
      <c r="H2892" s="135"/>
      <c r="I2892" s="663"/>
    </row>
    <row r="2893" spans="1:9" ht="15.75" x14ac:dyDescent="0.25">
      <c r="A2893" s="31">
        <v>84</v>
      </c>
      <c r="B2893" s="46" t="s">
        <v>4120</v>
      </c>
      <c r="C2893" s="46" t="s">
        <v>6056</v>
      </c>
      <c r="D2893" s="45" t="s">
        <v>59</v>
      </c>
      <c r="E2893" s="45" t="s">
        <v>51</v>
      </c>
      <c r="F2893" s="99">
        <v>6</v>
      </c>
      <c r="G2893" s="135"/>
      <c r="H2893" s="135"/>
      <c r="I2893" s="663"/>
    </row>
    <row r="2894" spans="1:9" s="70" customFormat="1" ht="15.75" x14ac:dyDescent="0.25">
      <c r="A2894" s="31">
        <v>85</v>
      </c>
      <c r="B2894" s="46" t="s">
        <v>4121</v>
      </c>
      <c r="C2894" s="46" t="s">
        <v>691</v>
      </c>
      <c r="D2894" s="45" t="s">
        <v>59</v>
      </c>
      <c r="E2894" s="45" t="s">
        <v>51</v>
      </c>
      <c r="F2894" s="99">
        <v>9</v>
      </c>
      <c r="G2894" s="135"/>
      <c r="H2894" s="135"/>
      <c r="I2894" s="663"/>
    </row>
    <row r="2895" spans="1:9" s="70" customFormat="1" ht="15.75" x14ac:dyDescent="0.25">
      <c r="A2895" s="31">
        <v>86</v>
      </c>
      <c r="B2895" s="46" t="s">
        <v>4122</v>
      </c>
      <c r="C2895" s="46" t="s">
        <v>691</v>
      </c>
      <c r="D2895" s="45" t="s">
        <v>59</v>
      </c>
      <c r="E2895" s="45" t="s">
        <v>51</v>
      </c>
      <c r="F2895" s="99">
        <v>15.03</v>
      </c>
      <c r="G2895" s="135"/>
      <c r="H2895" s="135"/>
      <c r="I2895" s="663"/>
    </row>
    <row r="2896" spans="1:9" ht="15.75" x14ac:dyDescent="0.25">
      <c r="A2896" s="31">
        <v>87</v>
      </c>
      <c r="B2896" s="46" t="s">
        <v>1013</v>
      </c>
      <c r="C2896" s="46" t="s">
        <v>6057</v>
      </c>
      <c r="D2896" s="45" t="s">
        <v>59</v>
      </c>
      <c r="E2896" s="45" t="s">
        <v>7</v>
      </c>
      <c r="F2896" s="99">
        <v>12.37</v>
      </c>
      <c r="G2896" s="132"/>
      <c r="H2896" s="132"/>
      <c r="I2896" s="662"/>
    </row>
    <row r="2897" spans="1:9" ht="15.75" x14ac:dyDescent="0.25">
      <c r="A2897" s="31">
        <v>88</v>
      </c>
      <c r="B2897" s="46" t="s">
        <v>1014</v>
      </c>
      <c r="C2897" s="46" t="s">
        <v>6058</v>
      </c>
      <c r="D2897" s="45" t="s">
        <v>59</v>
      </c>
      <c r="E2897" s="45" t="s">
        <v>7</v>
      </c>
      <c r="F2897" s="99">
        <v>13.88</v>
      </c>
      <c r="G2897" s="132"/>
      <c r="H2897" s="132"/>
      <c r="I2897" s="662"/>
    </row>
    <row r="2898" spans="1:9" ht="15.75" x14ac:dyDescent="0.25">
      <c r="A2898" s="23" t="s">
        <v>94</v>
      </c>
      <c r="B2898" s="32" t="s">
        <v>7023</v>
      </c>
      <c r="C2898" s="30"/>
      <c r="D2898" s="23"/>
      <c r="E2898" s="23"/>
      <c r="F2898" s="98"/>
      <c r="G2898" s="64"/>
      <c r="H2898" s="64"/>
      <c r="I2898" s="662"/>
    </row>
    <row r="2899" spans="1:9" ht="15.75" x14ac:dyDescent="0.25">
      <c r="A2899" s="31">
        <v>89</v>
      </c>
      <c r="B2899" s="46" t="s">
        <v>9</v>
      </c>
      <c r="C2899" s="46" t="s">
        <v>693</v>
      </c>
      <c r="D2899" s="45" t="s">
        <v>59</v>
      </c>
      <c r="E2899" s="45" t="s">
        <v>7</v>
      </c>
      <c r="F2899" s="99">
        <v>26.65</v>
      </c>
      <c r="G2899" s="135"/>
      <c r="H2899" s="135"/>
      <c r="I2899" s="663"/>
    </row>
    <row r="2900" spans="1:9" ht="15.75" x14ac:dyDescent="0.25">
      <c r="A2900" s="31">
        <v>90</v>
      </c>
      <c r="B2900" s="46" t="s">
        <v>4119</v>
      </c>
      <c r="C2900" s="46" t="s">
        <v>694</v>
      </c>
      <c r="D2900" s="45" t="s">
        <v>59</v>
      </c>
      <c r="E2900" s="45" t="s">
        <v>51</v>
      </c>
      <c r="F2900" s="99">
        <v>3</v>
      </c>
      <c r="G2900" s="135"/>
      <c r="H2900" s="135"/>
      <c r="I2900" s="663"/>
    </row>
    <row r="2901" spans="1:9" ht="15.75" x14ac:dyDescent="0.25">
      <c r="A2901" s="31">
        <v>91</v>
      </c>
      <c r="B2901" s="46" t="s">
        <v>4120</v>
      </c>
      <c r="C2901" s="46" t="s">
        <v>695</v>
      </c>
      <c r="D2901" s="45" t="s">
        <v>59</v>
      </c>
      <c r="E2901" s="45" t="s">
        <v>51</v>
      </c>
      <c r="F2901" s="99">
        <v>2.5</v>
      </c>
      <c r="G2901" s="135"/>
      <c r="H2901" s="135"/>
      <c r="I2901" s="663"/>
    </row>
    <row r="2902" spans="1:9" ht="15.75" x14ac:dyDescent="0.25">
      <c r="A2902" s="31">
        <v>92</v>
      </c>
      <c r="B2902" s="46" t="s">
        <v>4121</v>
      </c>
      <c r="C2902" s="46" t="s">
        <v>695</v>
      </c>
      <c r="D2902" s="45" t="s">
        <v>59</v>
      </c>
      <c r="E2902" s="45" t="s">
        <v>51</v>
      </c>
      <c r="F2902" s="99">
        <v>1.6</v>
      </c>
      <c r="G2902" s="135"/>
      <c r="H2902" s="135"/>
      <c r="I2902" s="663"/>
    </row>
    <row r="2903" spans="1:9" ht="15.75" x14ac:dyDescent="0.25">
      <c r="A2903" s="31">
        <v>93</v>
      </c>
      <c r="B2903" s="46" t="s">
        <v>4122</v>
      </c>
      <c r="C2903" s="46" t="s">
        <v>694</v>
      </c>
      <c r="D2903" s="45" t="s">
        <v>59</v>
      </c>
      <c r="E2903" s="45" t="s">
        <v>51</v>
      </c>
      <c r="F2903" s="99">
        <v>5.65</v>
      </c>
      <c r="G2903" s="135"/>
      <c r="H2903" s="135"/>
      <c r="I2903" s="663"/>
    </row>
    <row r="2904" spans="1:9" ht="15.75" x14ac:dyDescent="0.25">
      <c r="A2904" s="31">
        <v>94</v>
      </c>
      <c r="B2904" s="46" t="s">
        <v>4123</v>
      </c>
      <c r="C2904" s="46" t="s">
        <v>695</v>
      </c>
      <c r="D2904" s="45" t="s">
        <v>59</v>
      </c>
      <c r="E2904" s="45" t="s">
        <v>51</v>
      </c>
      <c r="F2904" s="99">
        <v>4.9000000000000004</v>
      </c>
      <c r="G2904" s="135"/>
      <c r="H2904" s="135"/>
      <c r="I2904" s="663"/>
    </row>
    <row r="2905" spans="1:9" ht="15.75" x14ac:dyDescent="0.25">
      <c r="A2905" s="31">
        <v>95</v>
      </c>
      <c r="B2905" s="46" t="s">
        <v>4124</v>
      </c>
      <c r="C2905" s="46" t="s">
        <v>695</v>
      </c>
      <c r="D2905" s="45" t="s">
        <v>59</v>
      </c>
      <c r="E2905" s="45" t="s">
        <v>51</v>
      </c>
      <c r="F2905" s="99">
        <v>9</v>
      </c>
      <c r="G2905" s="135"/>
      <c r="H2905" s="135"/>
      <c r="I2905" s="663"/>
    </row>
    <row r="2906" spans="1:9" ht="15.75" x14ac:dyDescent="0.25">
      <c r="A2906" s="31">
        <v>96</v>
      </c>
      <c r="B2906" s="46" t="s">
        <v>4125</v>
      </c>
      <c r="C2906" s="46" t="s">
        <v>696</v>
      </c>
      <c r="D2906" s="45" t="s">
        <v>59</v>
      </c>
      <c r="E2906" s="45" t="s">
        <v>51</v>
      </c>
      <c r="F2906" s="99">
        <v>6.3</v>
      </c>
      <c r="G2906" s="135"/>
      <c r="H2906" s="135"/>
      <c r="I2906" s="663"/>
    </row>
    <row r="2907" spans="1:9" ht="15.75" x14ac:dyDescent="0.25">
      <c r="A2907" s="31">
        <v>97</v>
      </c>
      <c r="B2907" s="46" t="s">
        <v>4126</v>
      </c>
      <c r="C2907" s="46" t="s">
        <v>696</v>
      </c>
      <c r="D2907" s="45" t="s">
        <v>59</v>
      </c>
      <c r="E2907" s="45" t="s">
        <v>51</v>
      </c>
      <c r="F2907" s="99">
        <v>7.5</v>
      </c>
      <c r="G2907" s="135"/>
      <c r="H2907" s="135"/>
      <c r="I2907" s="663"/>
    </row>
    <row r="2908" spans="1:9" ht="15.75" x14ac:dyDescent="0.25">
      <c r="A2908" s="31">
        <v>98</v>
      </c>
      <c r="B2908" s="46" t="s">
        <v>4127</v>
      </c>
      <c r="C2908" s="46" t="s">
        <v>697</v>
      </c>
      <c r="D2908" s="45" t="s">
        <v>59</v>
      </c>
      <c r="E2908" s="45" t="s">
        <v>51</v>
      </c>
      <c r="F2908" s="99">
        <v>8.5</v>
      </c>
      <c r="G2908" s="135"/>
      <c r="H2908" s="135"/>
      <c r="I2908" s="663"/>
    </row>
    <row r="2909" spans="1:9" ht="15.75" x14ac:dyDescent="0.25">
      <c r="A2909" s="31">
        <v>99</v>
      </c>
      <c r="B2909" s="46" t="s">
        <v>4128</v>
      </c>
      <c r="C2909" s="46" t="s">
        <v>693</v>
      </c>
      <c r="D2909" s="45" t="s">
        <v>59</v>
      </c>
      <c r="E2909" s="45" t="s">
        <v>51</v>
      </c>
      <c r="F2909" s="99">
        <v>10</v>
      </c>
      <c r="G2909" s="135"/>
      <c r="H2909" s="135"/>
      <c r="I2909" s="663"/>
    </row>
    <row r="2910" spans="1:9" ht="15.75" x14ac:dyDescent="0.25">
      <c r="A2910" s="31">
        <v>100</v>
      </c>
      <c r="B2910" s="46" t="s">
        <v>4129</v>
      </c>
      <c r="C2910" s="46" t="s">
        <v>693</v>
      </c>
      <c r="D2910" s="45" t="s">
        <v>59</v>
      </c>
      <c r="E2910" s="45" t="s">
        <v>51</v>
      </c>
      <c r="F2910" s="99">
        <v>12.5</v>
      </c>
      <c r="G2910" s="135"/>
      <c r="H2910" s="135"/>
      <c r="I2910" s="663"/>
    </row>
    <row r="2911" spans="1:9" ht="15.75" x14ac:dyDescent="0.25">
      <c r="A2911" s="31">
        <v>101</v>
      </c>
      <c r="B2911" s="46" t="s">
        <v>4130</v>
      </c>
      <c r="C2911" s="46" t="s">
        <v>693</v>
      </c>
      <c r="D2911" s="45" t="s">
        <v>59</v>
      </c>
      <c r="E2911" s="45" t="s">
        <v>51</v>
      </c>
      <c r="F2911" s="99">
        <v>10</v>
      </c>
      <c r="G2911" s="135"/>
      <c r="H2911" s="135"/>
      <c r="I2911" s="663"/>
    </row>
    <row r="2912" spans="1:9" s="70" customFormat="1" ht="15.75" x14ac:dyDescent="0.25">
      <c r="A2912" s="31">
        <v>102</v>
      </c>
      <c r="B2912" s="46" t="s">
        <v>4131</v>
      </c>
      <c r="C2912" s="46" t="s">
        <v>693</v>
      </c>
      <c r="D2912" s="45" t="s">
        <v>59</v>
      </c>
      <c r="E2912" s="45" t="s">
        <v>51</v>
      </c>
      <c r="F2912" s="99">
        <v>9.5</v>
      </c>
      <c r="G2912" s="135"/>
      <c r="H2912" s="135"/>
      <c r="I2912" s="663"/>
    </row>
    <row r="2913" spans="1:9" ht="15.75" x14ac:dyDescent="0.25">
      <c r="A2913" s="31">
        <v>103</v>
      </c>
      <c r="B2913" s="46" t="s">
        <v>4132</v>
      </c>
      <c r="C2913" s="46" t="s">
        <v>693</v>
      </c>
      <c r="D2913" s="45" t="s">
        <v>59</v>
      </c>
      <c r="E2913" s="45" t="s">
        <v>51</v>
      </c>
      <c r="F2913" s="99">
        <v>7.5</v>
      </c>
      <c r="G2913" s="135"/>
      <c r="H2913" s="135"/>
      <c r="I2913" s="663"/>
    </row>
    <row r="2914" spans="1:9" ht="15.75" x14ac:dyDescent="0.25">
      <c r="A2914" s="31">
        <v>104</v>
      </c>
      <c r="B2914" s="14" t="s">
        <v>4133</v>
      </c>
      <c r="C2914" s="14" t="s">
        <v>699</v>
      </c>
      <c r="D2914" s="31" t="s">
        <v>59</v>
      </c>
      <c r="E2914" s="31" t="s">
        <v>7</v>
      </c>
      <c r="F2914" s="101">
        <v>23.32</v>
      </c>
      <c r="G2914" s="712"/>
      <c r="H2914" s="712"/>
      <c r="I2914" s="217"/>
    </row>
    <row r="2915" spans="1:9" ht="15.75" x14ac:dyDescent="0.25">
      <c r="A2915" s="31">
        <v>105</v>
      </c>
      <c r="B2915" s="46" t="s">
        <v>4134</v>
      </c>
      <c r="C2915" s="46" t="s">
        <v>698</v>
      </c>
      <c r="D2915" s="45" t="s">
        <v>59</v>
      </c>
      <c r="E2915" s="45" t="s">
        <v>51</v>
      </c>
      <c r="F2915" s="99">
        <v>4</v>
      </c>
      <c r="G2915" s="135"/>
      <c r="H2915" s="135"/>
      <c r="I2915" s="663"/>
    </row>
    <row r="2916" spans="1:9" ht="15.75" x14ac:dyDescent="0.25">
      <c r="A2916" s="31">
        <v>106</v>
      </c>
      <c r="B2916" s="46" t="s">
        <v>4135</v>
      </c>
      <c r="C2916" s="46" t="s">
        <v>698</v>
      </c>
      <c r="D2916" s="45" t="s">
        <v>59</v>
      </c>
      <c r="E2916" s="45" t="s">
        <v>51</v>
      </c>
      <c r="F2916" s="99">
        <v>5.5</v>
      </c>
      <c r="G2916" s="135"/>
      <c r="H2916" s="135"/>
      <c r="I2916" s="663"/>
    </row>
    <row r="2917" spans="1:9" ht="15.75" x14ac:dyDescent="0.25">
      <c r="A2917" s="31">
        <v>107</v>
      </c>
      <c r="B2917" s="46" t="s">
        <v>4136</v>
      </c>
      <c r="C2917" s="46" t="s">
        <v>698</v>
      </c>
      <c r="D2917" s="45" t="s">
        <v>59</v>
      </c>
      <c r="E2917" s="45" t="s">
        <v>51</v>
      </c>
      <c r="F2917" s="99">
        <v>4.5</v>
      </c>
      <c r="G2917" s="135"/>
      <c r="H2917" s="135"/>
      <c r="I2917" s="663"/>
    </row>
    <row r="2918" spans="1:9" s="70" customFormat="1" ht="15.75" x14ac:dyDescent="0.25">
      <c r="A2918" s="31">
        <v>108</v>
      </c>
      <c r="B2918" s="46" t="s">
        <v>4137</v>
      </c>
      <c r="C2918" s="46" t="s">
        <v>699</v>
      </c>
      <c r="D2918" s="45" t="s">
        <v>59</v>
      </c>
      <c r="E2918" s="45" t="s">
        <v>51</v>
      </c>
      <c r="F2918" s="99">
        <v>5</v>
      </c>
      <c r="G2918" s="135"/>
      <c r="H2918" s="135"/>
      <c r="I2918" s="663"/>
    </row>
    <row r="2919" spans="1:9" s="70" customFormat="1" ht="15.75" x14ac:dyDescent="0.25">
      <c r="A2919" s="31">
        <v>109</v>
      </c>
      <c r="B2919" s="46" t="s">
        <v>4138</v>
      </c>
      <c r="C2919" s="46" t="s">
        <v>699</v>
      </c>
      <c r="D2919" s="45" t="s">
        <v>59</v>
      </c>
      <c r="E2919" s="45" t="s">
        <v>51</v>
      </c>
      <c r="F2919" s="99">
        <v>4.32</v>
      </c>
      <c r="G2919" s="135"/>
      <c r="H2919" s="135"/>
      <c r="I2919" s="663"/>
    </row>
    <row r="2920" spans="1:9" s="70" customFormat="1" ht="15.75" x14ac:dyDescent="0.25">
      <c r="A2920" s="31">
        <v>110</v>
      </c>
      <c r="B2920" s="46" t="s">
        <v>4139</v>
      </c>
      <c r="C2920" s="46" t="s">
        <v>693</v>
      </c>
      <c r="D2920" s="45" t="s">
        <v>59</v>
      </c>
      <c r="E2920" s="45" t="s">
        <v>51</v>
      </c>
      <c r="F2920" s="99">
        <v>22.16</v>
      </c>
      <c r="G2920" s="158"/>
      <c r="H2920" s="158"/>
      <c r="I2920" s="663"/>
    </row>
    <row r="2921" spans="1:9" s="70" customFormat="1" ht="15.75" x14ac:dyDescent="0.25">
      <c r="A2921" s="31">
        <v>111</v>
      </c>
      <c r="B2921" s="46" t="s">
        <v>4140</v>
      </c>
      <c r="C2921" s="46" t="s">
        <v>698</v>
      </c>
      <c r="D2921" s="45" t="s">
        <v>59</v>
      </c>
      <c r="E2921" s="45" t="s">
        <v>51</v>
      </c>
      <c r="F2921" s="99">
        <v>5.5</v>
      </c>
      <c r="G2921" s="158"/>
      <c r="H2921" s="158"/>
      <c r="I2921" s="663"/>
    </row>
    <row r="2922" spans="1:9" s="70" customFormat="1" ht="15.75" x14ac:dyDescent="0.25">
      <c r="A2922" s="31">
        <v>112</v>
      </c>
      <c r="B2922" s="46" t="s">
        <v>4141</v>
      </c>
      <c r="C2922" s="46" t="s">
        <v>699</v>
      </c>
      <c r="D2922" s="45" t="s">
        <v>59</v>
      </c>
      <c r="E2922" s="45" t="s">
        <v>51</v>
      </c>
      <c r="F2922" s="99">
        <v>7</v>
      </c>
      <c r="G2922" s="158"/>
      <c r="H2922" s="158"/>
      <c r="I2922" s="663"/>
    </row>
    <row r="2923" spans="1:9" s="70" customFormat="1" ht="15.75" x14ac:dyDescent="0.25">
      <c r="A2923" s="31">
        <v>113</v>
      </c>
      <c r="B2923" s="46" t="s">
        <v>4142</v>
      </c>
      <c r="C2923" s="46" t="s">
        <v>700</v>
      </c>
      <c r="D2923" s="45" t="s">
        <v>59</v>
      </c>
      <c r="E2923" s="45" t="s">
        <v>51</v>
      </c>
      <c r="F2923" s="99">
        <v>5.16</v>
      </c>
      <c r="G2923" s="158"/>
      <c r="H2923" s="158"/>
      <c r="I2923" s="663"/>
    </row>
    <row r="2924" spans="1:9" s="70" customFormat="1" ht="15.75" x14ac:dyDescent="0.25">
      <c r="A2924" s="31">
        <v>114</v>
      </c>
      <c r="B2924" s="46" t="s">
        <v>4143</v>
      </c>
      <c r="C2924" s="46" t="s">
        <v>700</v>
      </c>
      <c r="D2924" s="45" t="s">
        <v>59</v>
      </c>
      <c r="E2924" s="45" t="s">
        <v>51</v>
      </c>
      <c r="F2924" s="99">
        <v>4.5</v>
      </c>
      <c r="G2924" s="158"/>
      <c r="H2924" s="158"/>
      <c r="I2924" s="663"/>
    </row>
    <row r="2925" spans="1:9" s="70" customFormat="1" ht="15.75" x14ac:dyDescent="0.25">
      <c r="A2925" s="31">
        <v>115</v>
      </c>
      <c r="B2925" s="46" t="s">
        <v>1062</v>
      </c>
      <c r="C2925" s="46" t="s">
        <v>700</v>
      </c>
      <c r="D2925" s="45" t="s">
        <v>59</v>
      </c>
      <c r="E2925" s="45" t="s">
        <v>51</v>
      </c>
      <c r="F2925" s="99">
        <v>1.5</v>
      </c>
      <c r="G2925" s="132"/>
      <c r="H2925" s="132"/>
      <c r="I2925" s="662"/>
    </row>
    <row r="2926" spans="1:9" s="70" customFormat="1" ht="15.75" x14ac:dyDescent="0.25">
      <c r="A2926" s="31">
        <v>116</v>
      </c>
      <c r="B2926" s="46" t="s">
        <v>1063</v>
      </c>
      <c r="C2926" s="46" t="s">
        <v>700</v>
      </c>
      <c r="D2926" s="45" t="s">
        <v>59</v>
      </c>
      <c r="E2926" s="45" t="s">
        <v>51</v>
      </c>
      <c r="F2926" s="99">
        <v>2</v>
      </c>
      <c r="G2926" s="132"/>
      <c r="H2926" s="132"/>
      <c r="I2926" s="662"/>
    </row>
    <row r="2927" spans="1:9" s="70" customFormat="1" ht="15.75" x14ac:dyDescent="0.25">
      <c r="A2927" s="31">
        <v>117</v>
      </c>
      <c r="B2927" s="46" t="s">
        <v>1058</v>
      </c>
      <c r="C2927" s="46" t="s">
        <v>701</v>
      </c>
      <c r="D2927" s="45" t="s">
        <v>59</v>
      </c>
      <c r="E2927" s="45" t="s">
        <v>51</v>
      </c>
      <c r="F2927" s="99">
        <v>5.5</v>
      </c>
      <c r="G2927" s="132"/>
      <c r="H2927" s="132"/>
      <c r="I2927" s="662"/>
    </row>
    <row r="2928" spans="1:9" s="70" customFormat="1" ht="15.75" x14ac:dyDescent="0.25">
      <c r="A2928" s="31">
        <v>118</v>
      </c>
      <c r="B2928" s="46" t="s">
        <v>1059</v>
      </c>
      <c r="C2928" s="46" t="s">
        <v>701</v>
      </c>
      <c r="D2928" s="45" t="s">
        <v>59</v>
      </c>
      <c r="E2928" s="45" t="s">
        <v>51</v>
      </c>
      <c r="F2928" s="99">
        <v>4</v>
      </c>
      <c r="G2928" s="132"/>
      <c r="H2928" s="132"/>
      <c r="I2928" s="662"/>
    </row>
    <row r="2929" spans="1:9" ht="15.75" x14ac:dyDescent="0.25">
      <c r="A2929" s="31">
        <v>119</v>
      </c>
      <c r="B2929" s="46" t="s">
        <v>1060</v>
      </c>
      <c r="C2929" s="46" t="s">
        <v>701</v>
      </c>
      <c r="D2929" s="45" t="s">
        <v>59</v>
      </c>
      <c r="E2929" s="45" t="s">
        <v>51</v>
      </c>
      <c r="F2929" s="99">
        <v>5.5</v>
      </c>
      <c r="G2929" s="132"/>
      <c r="H2929" s="132"/>
      <c r="I2929" s="662"/>
    </row>
    <row r="2930" spans="1:9" ht="15.75" x14ac:dyDescent="0.25">
      <c r="A2930" s="31">
        <v>120</v>
      </c>
      <c r="B2930" s="46" t="s">
        <v>1061</v>
      </c>
      <c r="C2930" s="46" t="s">
        <v>701</v>
      </c>
      <c r="D2930" s="45" t="s">
        <v>59</v>
      </c>
      <c r="E2930" s="45" t="s">
        <v>51</v>
      </c>
      <c r="F2930" s="99">
        <v>9</v>
      </c>
      <c r="G2930" s="132"/>
      <c r="H2930" s="132"/>
      <c r="I2930" s="662"/>
    </row>
    <row r="2931" spans="1:9" s="70" customFormat="1" ht="15.75" x14ac:dyDescent="0.25">
      <c r="A2931" s="31">
        <v>121</v>
      </c>
      <c r="B2931" s="46" t="s">
        <v>1054</v>
      </c>
      <c r="C2931" s="46" t="s">
        <v>701</v>
      </c>
      <c r="D2931" s="45" t="s">
        <v>59</v>
      </c>
      <c r="E2931" s="45" t="s">
        <v>51</v>
      </c>
      <c r="F2931" s="99">
        <v>11.27</v>
      </c>
      <c r="G2931" s="135"/>
      <c r="H2931" s="135"/>
      <c r="I2931" s="663"/>
    </row>
    <row r="2932" spans="1:9" s="70" customFormat="1" ht="15.75" x14ac:dyDescent="0.25">
      <c r="A2932" s="31">
        <v>122</v>
      </c>
      <c r="B2932" s="46" t="s">
        <v>1055</v>
      </c>
      <c r="C2932" s="46" t="s">
        <v>702</v>
      </c>
      <c r="D2932" s="45" t="s">
        <v>59</v>
      </c>
      <c r="E2932" s="45" t="s">
        <v>51</v>
      </c>
      <c r="F2932" s="99">
        <v>4</v>
      </c>
      <c r="G2932" s="135"/>
      <c r="H2932" s="135"/>
      <c r="I2932" s="663"/>
    </row>
    <row r="2933" spans="1:9" ht="15.75" x14ac:dyDescent="0.25">
      <c r="A2933" s="31">
        <v>123</v>
      </c>
      <c r="B2933" s="46" t="s">
        <v>1056</v>
      </c>
      <c r="C2933" s="46" t="s">
        <v>702</v>
      </c>
      <c r="D2933" s="45" t="s">
        <v>59</v>
      </c>
      <c r="E2933" s="45" t="s">
        <v>51</v>
      </c>
      <c r="F2933" s="99">
        <v>15</v>
      </c>
      <c r="G2933" s="158"/>
      <c r="H2933" s="158"/>
      <c r="I2933" s="663"/>
    </row>
    <row r="2934" spans="1:9" ht="15.75" x14ac:dyDescent="0.25">
      <c r="A2934" s="31">
        <v>124</v>
      </c>
      <c r="B2934" s="46" t="s">
        <v>1057</v>
      </c>
      <c r="C2934" s="46" t="s">
        <v>702</v>
      </c>
      <c r="D2934" s="45" t="s">
        <v>59</v>
      </c>
      <c r="E2934" s="45" t="s">
        <v>51</v>
      </c>
      <c r="F2934" s="99">
        <v>3.1</v>
      </c>
      <c r="G2934" s="158"/>
      <c r="H2934" s="158"/>
      <c r="I2934" s="663"/>
    </row>
    <row r="2935" spans="1:9" ht="15.75" x14ac:dyDescent="0.25">
      <c r="A2935" s="31">
        <v>125</v>
      </c>
      <c r="B2935" s="46" t="s">
        <v>1048</v>
      </c>
      <c r="C2935" s="46" t="s">
        <v>703</v>
      </c>
      <c r="D2935" s="45" t="s">
        <v>59</v>
      </c>
      <c r="E2935" s="45" t="s">
        <v>51</v>
      </c>
      <c r="F2935" s="99">
        <v>7</v>
      </c>
      <c r="G2935" s="135"/>
      <c r="H2935" s="135"/>
      <c r="I2935" s="663"/>
    </row>
    <row r="2936" spans="1:9" s="70" customFormat="1" ht="15.75" x14ac:dyDescent="0.25">
      <c r="A2936" s="31">
        <v>126</v>
      </c>
      <c r="B2936" s="46" t="s">
        <v>1049</v>
      </c>
      <c r="C2936" s="46" t="s">
        <v>703</v>
      </c>
      <c r="D2936" s="45" t="s">
        <v>59</v>
      </c>
      <c r="E2936" s="45" t="s">
        <v>51</v>
      </c>
      <c r="F2936" s="99">
        <v>6.4</v>
      </c>
      <c r="G2936" s="135"/>
      <c r="H2936" s="135"/>
      <c r="I2936" s="663"/>
    </row>
    <row r="2937" spans="1:9" s="70" customFormat="1" ht="15.75" x14ac:dyDescent="0.25">
      <c r="A2937" s="31">
        <v>127</v>
      </c>
      <c r="B2937" s="46" t="s">
        <v>1050</v>
      </c>
      <c r="C2937" s="46" t="s">
        <v>703</v>
      </c>
      <c r="D2937" s="45" t="s">
        <v>59</v>
      </c>
      <c r="E2937" s="45" t="s">
        <v>51</v>
      </c>
      <c r="F2937" s="99">
        <v>6</v>
      </c>
      <c r="G2937" s="135"/>
      <c r="H2937" s="135"/>
      <c r="I2937" s="663"/>
    </row>
    <row r="2938" spans="1:9" s="70" customFormat="1" ht="15.75" x14ac:dyDescent="0.25">
      <c r="A2938" s="31">
        <v>128</v>
      </c>
      <c r="B2938" s="46" t="s">
        <v>1051</v>
      </c>
      <c r="C2938" s="46" t="s">
        <v>703</v>
      </c>
      <c r="D2938" s="45" t="s">
        <v>59</v>
      </c>
      <c r="E2938" s="45" t="s">
        <v>51</v>
      </c>
      <c r="F2938" s="99">
        <v>6</v>
      </c>
      <c r="G2938" s="132"/>
      <c r="H2938" s="132"/>
      <c r="I2938" s="662"/>
    </row>
    <row r="2939" spans="1:9" ht="15.75" x14ac:dyDescent="0.25">
      <c r="A2939" s="31">
        <v>129</v>
      </c>
      <c r="B2939" s="46" t="s">
        <v>1052</v>
      </c>
      <c r="C2939" s="46" t="s">
        <v>702</v>
      </c>
      <c r="D2939" s="45" t="s">
        <v>59</v>
      </c>
      <c r="E2939" s="45" t="s">
        <v>7</v>
      </c>
      <c r="F2939" s="99">
        <v>40</v>
      </c>
      <c r="G2939" s="132"/>
      <c r="H2939" s="132"/>
      <c r="I2939" s="662"/>
    </row>
    <row r="2940" spans="1:9" s="70" customFormat="1" ht="15.75" x14ac:dyDescent="0.25">
      <c r="A2940" s="31">
        <v>130</v>
      </c>
      <c r="B2940" s="46" t="s">
        <v>1053</v>
      </c>
      <c r="C2940" s="46" t="s">
        <v>702</v>
      </c>
      <c r="D2940" s="45" t="s">
        <v>59</v>
      </c>
      <c r="E2940" s="45" t="s">
        <v>51</v>
      </c>
      <c r="F2940" s="99">
        <v>43.24</v>
      </c>
      <c r="G2940" s="132"/>
      <c r="H2940" s="132"/>
      <c r="I2940" s="662"/>
    </row>
    <row r="2941" spans="1:9" s="70" customFormat="1" ht="15.75" x14ac:dyDescent="0.25">
      <c r="A2941" s="23" t="s">
        <v>203</v>
      </c>
      <c r="B2941" s="81" t="s">
        <v>919</v>
      </c>
      <c r="C2941" s="74"/>
      <c r="D2941" s="73"/>
      <c r="E2941" s="73"/>
      <c r="F2941" s="100"/>
      <c r="G2941" s="64"/>
      <c r="H2941" s="64"/>
      <c r="I2941" s="662"/>
    </row>
    <row r="2942" spans="1:9" s="70" customFormat="1" ht="15.75" x14ac:dyDescent="0.25">
      <c r="A2942" s="31">
        <v>131</v>
      </c>
      <c r="B2942" s="46" t="s">
        <v>4144</v>
      </c>
      <c r="C2942" s="46" t="s">
        <v>83</v>
      </c>
      <c r="D2942" s="45" t="s">
        <v>59</v>
      </c>
      <c r="E2942" s="45" t="s">
        <v>7</v>
      </c>
      <c r="F2942" s="99">
        <v>14.63</v>
      </c>
      <c r="G2942" s="132"/>
      <c r="H2942" s="132"/>
      <c r="I2942" s="662"/>
    </row>
    <row r="2943" spans="1:9" s="70" customFormat="1" ht="15.75" x14ac:dyDescent="0.25">
      <c r="A2943" s="45">
        <v>132</v>
      </c>
      <c r="B2943" s="46" t="s">
        <v>4145</v>
      </c>
      <c r="C2943" s="46" t="s">
        <v>83</v>
      </c>
      <c r="D2943" s="45" t="s">
        <v>59</v>
      </c>
      <c r="E2943" s="45" t="s">
        <v>51</v>
      </c>
      <c r="F2943" s="99">
        <v>8</v>
      </c>
      <c r="G2943" s="158"/>
      <c r="H2943" s="158"/>
      <c r="I2943" s="663"/>
    </row>
    <row r="2944" spans="1:9" s="70" customFormat="1" ht="15.75" x14ac:dyDescent="0.25">
      <c r="A2944" s="31">
        <v>133</v>
      </c>
      <c r="B2944" s="46" t="s">
        <v>4146</v>
      </c>
      <c r="C2944" s="46" t="s">
        <v>83</v>
      </c>
      <c r="D2944" s="45" t="s">
        <v>59</v>
      </c>
      <c r="E2944" s="45" t="s">
        <v>51</v>
      </c>
      <c r="F2944" s="99">
        <v>7.5</v>
      </c>
      <c r="G2944" s="158"/>
      <c r="H2944" s="158"/>
      <c r="I2944" s="663"/>
    </row>
    <row r="2945" spans="1:9" s="70" customFormat="1" ht="15.75" x14ac:dyDescent="0.25">
      <c r="A2945" s="45">
        <v>134</v>
      </c>
      <c r="B2945" s="46" t="s">
        <v>4147</v>
      </c>
      <c r="C2945" s="46" t="s">
        <v>83</v>
      </c>
      <c r="D2945" s="45" t="s">
        <v>59</v>
      </c>
      <c r="E2945" s="45" t="s">
        <v>51</v>
      </c>
      <c r="F2945" s="99">
        <v>13.13</v>
      </c>
      <c r="G2945" s="158"/>
      <c r="H2945" s="158"/>
      <c r="I2945" s="663"/>
    </row>
    <row r="2946" spans="1:9" ht="15.75" x14ac:dyDescent="0.25">
      <c r="A2946" s="31">
        <v>135</v>
      </c>
      <c r="B2946" s="46" t="s">
        <v>4148</v>
      </c>
      <c r="C2946" s="46" t="s">
        <v>83</v>
      </c>
      <c r="D2946" s="45" t="s">
        <v>59</v>
      </c>
      <c r="E2946" s="45" t="s">
        <v>7</v>
      </c>
      <c r="F2946" s="99">
        <v>14</v>
      </c>
      <c r="G2946" s="158"/>
      <c r="H2946" s="158"/>
      <c r="I2946" s="663"/>
    </row>
    <row r="2947" spans="1:9" ht="15.75" x14ac:dyDescent="0.25">
      <c r="A2947" s="45">
        <v>136</v>
      </c>
      <c r="B2947" s="46" t="s">
        <v>4149</v>
      </c>
      <c r="C2947" s="46" t="s">
        <v>706</v>
      </c>
      <c r="D2947" s="45" t="s">
        <v>59</v>
      </c>
      <c r="E2947" s="45" t="s">
        <v>7</v>
      </c>
      <c r="F2947" s="99">
        <v>27.02</v>
      </c>
      <c r="G2947" s="158"/>
      <c r="H2947" s="158"/>
      <c r="I2947" s="663"/>
    </row>
    <row r="2948" spans="1:9" ht="15.75" x14ac:dyDescent="0.25">
      <c r="A2948" s="31">
        <v>137</v>
      </c>
      <c r="B2948" s="46" t="s">
        <v>4150</v>
      </c>
      <c r="C2948" s="46" t="s">
        <v>707</v>
      </c>
      <c r="D2948" s="45" t="s">
        <v>59</v>
      </c>
      <c r="E2948" s="45" t="s">
        <v>51</v>
      </c>
      <c r="F2948" s="99">
        <v>3.12</v>
      </c>
      <c r="G2948" s="135"/>
      <c r="H2948" s="135"/>
      <c r="I2948" s="663"/>
    </row>
    <row r="2949" spans="1:9" ht="15.75" x14ac:dyDescent="0.25">
      <c r="A2949" s="45">
        <v>138</v>
      </c>
      <c r="B2949" s="46" t="s">
        <v>4151</v>
      </c>
      <c r="C2949" s="46" t="s">
        <v>707</v>
      </c>
      <c r="D2949" s="45" t="s">
        <v>59</v>
      </c>
      <c r="E2949" s="45" t="s">
        <v>51</v>
      </c>
      <c r="F2949" s="99">
        <v>8</v>
      </c>
      <c r="G2949" s="135"/>
      <c r="H2949" s="135"/>
      <c r="I2949" s="663"/>
    </row>
    <row r="2950" spans="1:9" ht="15.75" x14ac:dyDescent="0.25">
      <c r="A2950" s="73" t="s">
        <v>777</v>
      </c>
      <c r="B2950" s="81" t="s">
        <v>7017</v>
      </c>
      <c r="C2950" s="74"/>
      <c r="D2950" s="73"/>
      <c r="E2950" s="73"/>
      <c r="F2950" s="100"/>
      <c r="G2950" s="135"/>
      <c r="H2950" s="135"/>
      <c r="I2950" s="663"/>
    </row>
    <row r="2951" spans="1:9" ht="15.75" x14ac:dyDescent="0.25">
      <c r="A2951" s="45">
        <v>139</v>
      </c>
      <c r="B2951" s="46" t="s">
        <v>4152</v>
      </c>
      <c r="C2951" s="46" t="s">
        <v>34</v>
      </c>
      <c r="D2951" s="45" t="s">
        <v>59</v>
      </c>
      <c r="E2951" s="45" t="s">
        <v>51</v>
      </c>
      <c r="F2951" s="99">
        <v>4</v>
      </c>
      <c r="G2951" s="135"/>
      <c r="H2951" s="135"/>
      <c r="I2951" s="663"/>
    </row>
    <row r="2952" spans="1:9" ht="15.75" x14ac:dyDescent="0.25">
      <c r="A2952" s="45">
        <v>140</v>
      </c>
      <c r="B2952" s="46" t="s">
        <v>4153</v>
      </c>
      <c r="C2952" s="46" t="s">
        <v>34</v>
      </c>
      <c r="D2952" s="45" t="s">
        <v>59</v>
      </c>
      <c r="E2952" s="45" t="s">
        <v>51</v>
      </c>
      <c r="F2952" s="99">
        <v>44</v>
      </c>
      <c r="G2952" s="135"/>
      <c r="H2952" s="135"/>
      <c r="I2952" s="663"/>
    </row>
    <row r="2953" spans="1:9" ht="15.75" x14ac:dyDescent="0.25">
      <c r="A2953" s="45">
        <v>141</v>
      </c>
      <c r="B2953" s="46" t="s">
        <v>4154</v>
      </c>
      <c r="C2953" s="46" t="s">
        <v>34</v>
      </c>
      <c r="D2953" s="45" t="s">
        <v>59</v>
      </c>
      <c r="E2953" s="45" t="s">
        <v>51</v>
      </c>
      <c r="F2953" s="99">
        <v>8.26</v>
      </c>
      <c r="G2953" s="135"/>
      <c r="H2953" s="135"/>
      <c r="I2953" s="663"/>
    </row>
    <row r="2954" spans="1:9" ht="15.75" x14ac:dyDescent="0.25">
      <c r="A2954" s="45">
        <v>142</v>
      </c>
      <c r="B2954" s="46" t="s">
        <v>4155</v>
      </c>
      <c r="C2954" s="46" t="s">
        <v>34</v>
      </c>
      <c r="D2954" s="45" t="s">
        <v>59</v>
      </c>
      <c r="E2954" s="45" t="s">
        <v>51</v>
      </c>
      <c r="F2954" s="99">
        <v>12</v>
      </c>
      <c r="G2954" s="135"/>
      <c r="H2954" s="135"/>
      <c r="I2954" s="663"/>
    </row>
    <row r="2955" spans="1:9" ht="15.75" x14ac:dyDescent="0.25">
      <c r="A2955" s="45">
        <v>143</v>
      </c>
      <c r="B2955" s="46" t="s">
        <v>4156</v>
      </c>
      <c r="C2955" s="46" t="s">
        <v>34</v>
      </c>
      <c r="D2955" s="45" t="s">
        <v>59</v>
      </c>
      <c r="E2955" s="45" t="s">
        <v>51</v>
      </c>
      <c r="F2955" s="99">
        <v>5</v>
      </c>
      <c r="G2955" s="135"/>
      <c r="H2955" s="135"/>
      <c r="I2955" s="663"/>
    </row>
    <row r="2956" spans="1:9" s="70" customFormat="1" ht="15.75" x14ac:dyDescent="0.25">
      <c r="A2956" s="45">
        <v>144</v>
      </c>
      <c r="B2956" s="46" t="s">
        <v>4157</v>
      </c>
      <c r="C2956" s="46" t="s">
        <v>34</v>
      </c>
      <c r="D2956" s="45" t="s">
        <v>59</v>
      </c>
      <c r="E2956" s="45" t="s">
        <v>51</v>
      </c>
      <c r="F2956" s="99">
        <v>5</v>
      </c>
      <c r="G2956" s="135"/>
      <c r="H2956" s="135"/>
      <c r="I2956" s="663"/>
    </row>
    <row r="2957" spans="1:9" ht="15.75" x14ac:dyDescent="0.25">
      <c r="A2957" s="45">
        <v>145</v>
      </c>
      <c r="B2957" s="46" t="s">
        <v>10</v>
      </c>
      <c r="C2957" s="46" t="s">
        <v>34</v>
      </c>
      <c r="D2957" s="45" t="s">
        <v>59</v>
      </c>
      <c r="E2957" s="45" t="s">
        <v>7</v>
      </c>
      <c r="F2957" s="99">
        <v>32.5</v>
      </c>
      <c r="G2957" s="135"/>
      <c r="H2957" s="135"/>
      <c r="I2957" s="663"/>
    </row>
    <row r="2958" spans="1:9" ht="15.75" x14ac:dyDescent="0.25">
      <c r="A2958" s="45">
        <v>146</v>
      </c>
      <c r="B2958" s="46" t="s">
        <v>12</v>
      </c>
      <c r="C2958" s="46" t="s">
        <v>34</v>
      </c>
      <c r="D2958" s="45" t="s">
        <v>59</v>
      </c>
      <c r="E2958" s="45" t="s">
        <v>7</v>
      </c>
      <c r="F2958" s="99">
        <v>44</v>
      </c>
      <c r="G2958" s="158"/>
      <c r="H2958" s="158"/>
      <c r="I2958" s="663"/>
    </row>
    <row r="2959" spans="1:9" ht="15.75" x14ac:dyDescent="0.25">
      <c r="A2959" s="45">
        <v>147</v>
      </c>
      <c r="B2959" s="46" t="s">
        <v>4158</v>
      </c>
      <c r="C2959" s="46" t="s">
        <v>34</v>
      </c>
      <c r="D2959" s="45" t="s">
        <v>59</v>
      </c>
      <c r="E2959" s="45" t="s">
        <v>51</v>
      </c>
      <c r="F2959" s="99">
        <v>15</v>
      </c>
      <c r="G2959" s="135"/>
      <c r="H2959" s="135"/>
      <c r="I2959" s="663"/>
    </row>
    <row r="2960" spans="1:9" ht="15.75" x14ac:dyDescent="0.25">
      <c r="A2960" s="45">
        <v>148</v>
      </c>
      <c r="B2960" s="46" t="s">
        <v>4159</v>
      </c>
      <c r="C2960" s="46" t="s">
        <v>34</v>
      </c>
      <c r="D2960" s="45" t="s">
        <v>59</v>
      </c>
      <c r="E2960" s="45" t="s">
        <v>51</v>
      </c>
      <c r="F2960" s="99">
        <v>6.5</v>
      </c>
      <c r="G2960" s="135"/>
      <c r="H2960" s="135"/>
      <c r="I2960" s="663"/>
    </row>
    <row r="2961" spans="1:9" ht="15.75" x14ac:dyDescent="0.25">
      <c r="A2961" s="45">
        <v>149</v>
      </c>
      <c r="B2961" s="46" t="s">
        <v>4160</v>
      </c>
      <c r="C2961" s="46" t="s">
        <v>34</v>
      </c>
      <c r="D2961" s="45" t="s">
        <v>59</v>
      </c>
      <c r="E2961" s="45" t="s">
        <v>51</v>
      </c>
      <c r="F2961" s="99">
        <v>7</v>
      </c>
      <c r="G2961" s="135"/>
      <c r="H2961" s="135"/>
      <c r="I2961" s="663"/>
    </row>
    <row r="2962" spans="1:9" ht="15.75" x14ac:dyDescent="0.25">
      <c r="A2962" s="45">
        <v>150</v>
      </c>
      <c r="B2962" s="46" t="s">
        <v>4161</v>
      </c>
      <c r="C2962" s="46" t="s">
        <v>34</v>
      </c>
      <c r="D2962" s="45" t="s">
        <v>59</v>
      </c>
      <c r="E2962" s="45" t="s">
        <v>51</v>
      </c>
      <c r="F2962" s="99">
        <v>8</v>
      </c>
      <c r="G2962" s="135"/>
      <c r="H2962" s="135"/>
      <c r="I2962" s="663"/>
    </row>
    <row r="2963" spans="1:9" ht="15.75" x14ac:dyDescent="0.25">
      <c r="A2963" s="45">
        <v>151</v>
      </c>
      <c r="B2963" s="46" t="s">
        <v>4162</v>
      </c>
      <c r="C2963" s="46" t="s">
        <v>34</v>
      </c>
      <c r="D2963" s="45" t="s">
        <v>59</v>
      </c>
      <c r="E2963" s="45" t="s">
        <v>51</v>
      </c>
      <c r="F2963" s="99">
        <v>12</v>
      </c>
      <c r="G2963" s="135"/>
      <c r="H2963" s="135"/>
      <c r="I2963" s="663"/>
    </row>
    <row r="2964" spans="1:9" ht="15.75" x14ac:dyDescent="0.25">
      <c r="A2964" s="45">
        <v>152</v>
      </c>
      <c r="B2964" s="46" t="s">
        <v>4163</v>
      </c>
      <c r="C2964" s="46" t="s">
        <v>34</v>
      </c>
      <c r="D2964" s="45" t="s">
        <v>59</v>
      </c>
      <c r="E2964" s="45" t="s">
        <v>51</v>
      </c>
      <c r="F2964" s="99">
        <v>7.5</v>
      </c>
      <c r="G2964" s="135"/>
      <c r="H2964" s="135"/>
      <c r="I2964" s="663"/>
    </row>
    <row r="2965" spans="1:9" ht="15.75" x14ac:dyDescent="0.25">
      <c r="A2965" s="45">
        <v>153</v>
      </c>
      <c r="B2965" s="46" t="s">
        <v>4164</v>
      </c>
      <c r="C2965" s="46" t="s">
        <v>34</v>
      </c>
      <c r="D2965" s="45" t="s">
        <v>59</v>
      </c>
      <c r="E2965" s="45" t="s">
        <v>51</v>
      </c>
      <c r="F2965" s="99">
        <v>10</v>
      </c>
      <c r="G2965" s="135"/>
      <c r="H2965" s="135"/>
      <c r="I2965" s="663"/>
    </row>
    <row r="2966" spans="1:9" ht="15.75" x14ac:dyDescent="0.25">
      <c r="A2966" s="45">
        <v>154</v>
      </c>
      <c r="B2966" s="46" t="s">
        <v>4165</v>
      </c>
      <c r="C2966" s="46" t="s">
        <v>34</v>
      </c>
      <c r="D2966" s="45" t="s">
        <v>59</v>
      </c>
      <c r="E2966" s="45" t="s">
        <v>51</v>
      </c>
      <c r="F2966" s="99">
        <v>5</v>
      </c>
      <c r="G2966" s="135"/>
      <c r="H2966" s="135"/>
      <c r="I2966" s="663"/>
    </row>
    <row r="2967" spans="1:9" ht="15.75" x14ac:dyDescent="0.25">
      <c r="A2967" s="45">
        <v>155</v>
      </c>
      <c r="B2967" s="46" t="s">
        <v>4166</v>
      </c>
      <c r="C2967" s="46" t="s">
        <v>34</v>
      </c>
      <c r="D2967" s="45" t="s">
        <v>59</v>
      </c>
      <c r="E2967" s="45" t="s">
        <v>51</v>
      </c>
      <c r="F2967" s="99">
        <v>10</v>
      </c>
      <c r="G2967" s="135"/>
      <c r="H2967" s="135"/>
      <c r="I2967" s="663"/>
    </row>
    <row r="2968" spans="1:9" ht="15.75" x14ac:dyDescent="0.25">
      <c r="A2968" s="45">
        <v>156</v>
      </c>
      <c r="B2968" s="46" t="s">
        <v>4167</v>
      </c>
      <c r="C2968" s="46" t="s">
        <v>34</v>
      </c>
      <c r="D2968" s="45" t="s">
        <v>59</v>
      </c>
      <c r="E2968" s="45" t="s">
        <v>51</v>
      </c>
      <c r="F2968" s="99">
        <v>11.5</v>
      </c>
      <c r="G2968" s="135"/>
      <c r="H2968" s="135"/>
      <c r="I2968" s="663"/>
    </row>
    <row r="2969" spans="1:9" ht="15.75" x14ac:dyDescent="0.25">
      <c r="A2969" s="45">
        <v>157</v>
      </c>
      <c r="B2969" s="46" t="s">
        <v>4168</v>
      </c>
      <c r="C2969" s="46" t="s">
        <v>34</v>
      </c>
      <c r="D2969" s="45" t="s">
        <v>59</v>
      </c>
      <c r="E2969" s="45" t="s">
        <v>51</v>
      </c>
      <c r="F2969" s="99">
        <v>7.9</v>
      </c>
      <c r="G2969" s="135"/>
      <c r="H2969" s="135"/>
      <c r="I2969" s="663"/>
    </row>
    <row r="2970" spans="1:9" ht="15.75" x14ac:dyDescent="0.25">
      <c r="A2970" s="45">
        <v>158</v>
      </c>
      <c r="B2970" s="46" t="s">
        <v>4169</v>
      </c>
      <c r="C2970" s="46" t="s">
        <v>34</v>
      </c>
      <c r="D2970" s="45" t="s">
        <v>59</v>
      </c>
      <c r="E2970" s="45" t="s">
        <v>51</v>
      </c>
      <c r="F2970" s="99">
        <v>8</v>
      </c>
      <c r="G2970" s="135"/>
      <c r="H2970" s="135"/>
      <c r="I2970" s="663"/>
    </row>
    <row r="2971" spans="1:9" ht="15.75" x14ac:dyDescent="0.25">
      <c r="A2971" s="45">
        <v>159</v>
      </c>
      <c r="B2971" s="46" t="s">
        <v>4170</v>
      </c>
      <c r="C2971" s="46" t="s">
        <v>34</v>
      </c>
      <c r="D2971" s="45" t="s">
        <v>59</v>
      </c>
      <c r="E2971" s="45" t="s">
        <v>51</v>
      </c>
      <c r="F2971" s="99">
        <v>12</v>
      </c>
      <c r="G2971" s="135"/>
      <c r="H2971" s="135"/>
      <c r="I2971" s="663"/>
    </row>
    <row r="2972" spans="1:9" ht="15.75" x14ac:dyDescent="0.25">
      <c r="A2972" s="45">
        <v>160</v>
      </c>
      <c r="B2972" s="46" t="s">
        <v>4171</v>
      </c>
      <c r="C2972" s="46" t="s">
        <v>34</v>
      </c>
      <c r="D2972" s="45" t="s">
        <v>59</v>
      </c>
      <c r="E2972" s="45" t="s">
        <v>51</v>
      </c>
      <c r="F2972" s="99">
        <v>5</v>
      </c>
      <c r="G2972" s="135"/>
      <c r="H2972" s="135"/>
      <c r="I2972" s="663"/>
    </row>
    <row r="2973" spans="1:9" ht="15.75" x14ac:dyDescent="0.25">
      <c r="A2973" s="45">
        <v>161</v>
      </c>
      <c r="B2973" s="46" t="s">
        <v>4172</v>
      </c>
      <c r="C2973" s="46" t="s">
        <v>34</v>
      </c>
      <c r="D2973" s="45" t="s">
        <v>59</v>
      </c>
      <c r="E2973" s="45" t="s">
        <v>51</v>
      </c>
      <c r="F2973" s="99">
        <v>7</v>
      </c>
      <c r="G2973" s="135"/>
      <c r="H2973" s="135"/>
      <c r="I2973" s="663"/>
    </row>
    <row r="2974" spans="1:9" ht="15.75" x14ac:dyDescent="0.25">
      <c r="A2974" s="45">
        <v>162</v>
      </c>
      <c r="B2974" s="46" t="s">
        <v>4173</v>
      </c>
      <c r="C2974" s="46" t="s">
        <v>34</v>
      </c>
      <c r="D2974" s="45" t="s">
        <v>59</v>
      </c>
      <c r="E2974" s="45" t="s">
        <v>51</v>
      </c>
      <c r="F2974" s="99">
        <v>6</v>
      </c>
      <c r="G2974" s="135"/>
      <c r="H2974" s="135"/>
      <c r="I2974" s="663"/>
    </row>
    <row r="2975" spans="1:9" ht="15.75" x14ac:dyDescent="0.25">
      <c r="A2975" s="45">
        <v>163</v>
      </c>
      <c r="B2975" s="46" t="s">
        <v>4174</v>
      </c>
      <c r="C2975" s="46" t="s">
        <v>34</v>
      </c>
      <c r="D2975" s="45" t="s">
        <v>59</v>
      </c>
      <c r="E2975" s="45" t="s">
        <v>51</v>
      </c>
      <c r="F2975" s="99">
        <v>9.5</v>
      </c>
      <c r="G2975" s="135"/>
      <c r="H2975" s="135"/>
      <c r="I2975" s="663"/>
    </row>
    <row r="2976" spans="1:9" ht="15.75" x14ac:dyDescent="0.25">
      <c r="A2976" s="45">
        <v>164</v>
      </c>
      <c r="B2976" s="46" t="s">
        <v>4175</v>
      </c>
      <c r="C2976" s="46" t="s">
        <v>34</v>
      </c>
      <c r="D2976" s="45" t="s">
        <v>59</v>
      </c>
      <c r="E2976" s="45" t="s">
        <v>51</v>
      </c>
      <c r="F2976" s="99">
        <v>13</v>
      </c>
      <c r="G2976" s="135"/>
      <c r="H2976" s="135"/>
      <c r="I2976" s="663"/>
    </row>
    <row r="2977" spans="1:9" ht="15.75" x14ac:dyDescent="0.25">
      <c r="A2977" s="45">
        <v>165</v>
      </c>
      <c r="B2977" s="46" t="s">
        <v>4176</v>
      </c>
      <c r="C2977" s="46" t="s">
        <v>34</v>
      </c>
      <c r="D2977" s="45" t="s">
        <v>59</v>
      </c>
      <c r="E2977" s="45" t="s">
        <v>51</v>
      </c>
      <c r="F2977" s="99">
        <v>7.5</v>
      </c>
      <c r="G2977" s="135"/>
      <c r="H2977" s="135"/>
      <c r="I2977" s="663"/>
    </row>
    <row r="2978" spans="1:9" ht="15.75" x14ac:dyDescent="0.25">
      <c r="A2978" s="45">
        <v>166</v>
      </c>
      <c r="B2978" s="46" t="s">
        <v>4164</v>
      </c>
      <c r="C2978" s="46" t="s">
        <v>34</v>
      </c>
      <c r="D2978" s="45" t="s">
        <v>59</v>
      </c>
      <c r="E2978" s="45" t="s">
        <v>51</v>
      </c>
      <c r="F2978" s="99">
        <v>8</v>
      </c>
      <c r="G2978" s="135"/>
      <c r="H2978" s="135"/>
      <c r="I2978" s="663"/>
    </row>
    <row r="2979" spans="1:9" ht="15.75" x14ac:dyDescent="0.25">
      <c r="A2979" s="45">
        <v>167</v>
      </c>
      <c r="B2979" s="46" t="s">
        <v>4165</v>
      </c>
      <c r="C2979" s="46" t="s">
        <v>34</v>
      </c>
      <c r="D2979" s="45" t="s">
        <v>59</v>
      </c>
      <c r="E2979" s="45" t="s">
        <v>51</v>
      </c>
      <c r="F2979" s="99">
        <v>15</v>
      </c>
      <c r="G2979" s="135"/>
      <c r="H2979" s="135"/>
      <c r="I2979" s="663"/>
    </row>
    <row r="2980" spans="1:9" ht="15.75" x14ac:dyDescent="0.25">
      <c r="A2980" s="45">
        <v>168</v>
      </c>
      <c r="B2980" s="46" t="s">
        <v>4166</v>
      </c>
      <c r="C2980" s="46" t="s">
        <v>34</v>
      </c>
      <c r="D2980" s="45" t="s">
        <v>59</v>
      </c>
      <c r="E2980" s="45" t="s">
        <v>51</v>
      </c>
      <c r="F2980" s="99">
        <v>12</v>
      </c>
      <c r="G2980" s="135"/>
      <c r="H2980" s="135"/>
      <c r="I2980" s="663"/>
    </row>
    <row r="2981" spans="1:9" ht="15.75" x14ac:dyDescent="0.25">
      <c r="A2981" s="45">
        <v>169</v>
      </c>
      <c r="B2981" s="46" t="s">
        <v>4167</v>
      </c>
      <c r="C2981" s="46" t="s">
        <v>34</v>
      </c>
      <c r="D2981" s="45" t="s">
        <v>59</v>
      </c>
      <c r="E2981" s="45" t="s">
        <v>51</v>
      </c>
      <c r="F2981" s="99">
        <v>13</v>
      </c>
      <c r="G2981" s="135"/>
      <c r="H2981" s="135"/>
      <c r="I2981" s="663"/>
    </row>
    <row r="2982" spans="1:9" ht="15.75" x14ac:dyDescent="0.25">
      <c r="A2982" s="45">
        <v>170</v>
      </c>
      <c r="B2982" s="46" t="s">
        <v>4158</v>
      </c>
      <c r="C2982" s="46" t="s">
        <v>34</v>
      </c>
      <c r="D2982" s="45" t="s">
        <v>59</v>
      </c>
      <c r="E2982" s="45" t="s">
        <v>51</v>
      </c>
      <c r="F2982" s="99">
        <v>9</v>
      </c>
      <c r="G2982" s="135"/>
      <c r="H2982" s="135"/>
      <c r="I2982" s="663"/>
    </row>
    <row r="2983" spans="1:9" ht="15.75" x14ac:dyDescent="0.25">
      <c r="A2983" s="45">
        <v>171</v>
      </c>
      <c r="B2983" s="46" t="s">
        <v>4177</v>
      </c>
      <c r="C2983" s="46" t="s">
        <v>11</v>
      </c>
      <c r="D2983" s="45" t="s">
        <v>59</v>
      </c>
      <c r="E2983" s="45" t="s">
        <v>51</v>
      </c>
      <c r="F2983" s="99">
        <v>10</v>
      </c>
      <c r="G2983" s="135"/>
      <c r="H2983" s="135"/>
      <c r="I2983" s="663"/>
    </row>
    <row r="2984" spans="1:9" ht="15.75" x14ac:dyDescent="0.25">
      <c r="A2984" s="45">
        <v>172</v>
      </c>
      <c r="B2984" s="46" t="s">
        <v>4178</v>
      </c>
      <c r="C2984" s="46" t="s">
        <v>11</v>
      </c>
      <c r="D2984" s="45" t="s">
        <v>59</v>
      </c>
      <c r="E2984" s="45" t="s">
        <v>51</v>
      </c>
      <c r="F2984" s="99">
        <v>9.1</v>
      </c>
      <c r="G2984" s="135"/>
      <c r="H2984" s="135"/>
      <c r="I2984" s="663"/>
    </row>
    <row r="2985" spans="1:9" ht="15.75" x14ac:dyDescent="0.25">
      <c r="A2985" s="45">
        <v>173</v>
      </c>
      <c r="B2985" s="46" t="s">
        <v>4179</v>
      </c>
      <c r="C2985" s="46" t="s">
        <v>11</v>
      </c>
      <c r="D2985" s="45" t="s">
        <v>59</v>
      </c>
      <c r="E2985" s="45" t="s">
        <v>51</v>
      </c>
      <c r="F2985" s="99">
        <v>1</v>
      </c>
      <c r="G2985" s="135"/>
      <c r="H2985" s="135"/>
      <c r="I2985" s="663"/>
    </row>
    <row r="2986" spans="1:9" ht="15.75" x14ac:dyDescent="0.25">
      <c r="A2986" s="73" t="s">
        <v>778</v>
      </c>
      <c r="B2986" s="81" t="s">
        <v>13</v>
      </c>
      <c r="C2986" s="74"/>
      <c r="D2986" s="73"/>
      <c r="E2986" s="73"/>
      <c r="F2986" s="100"/>
      <c r="G2986" s="135"/>
      <c r="H2986" s="135"/>
      <c r="I2986" s="663"/>
    </row>
    <row r="2987" spans="1:9" ht="15.75" x14ac:dyDescent="0.25">
      <c r="A2987" s="45">
        <v>174</v>
      </c>
      <c r="B2987" s="46" t="s">
        <v>709</v>
      </c>
      <c r="C2987" s="46" t="s">
        <v>710</v>
      </c>
      <c r="D2987" s="45" t="s">
        <v>59</v>
      </c>
      <c r="E2987" s="45" t="s">
        <v>51</v>
      </c>
      <c r="F2987" s="99">
        <v>9</v>
      </c>
      <c r="G2987" s="135"/>
      <c r="H2987" s="135"/>
      <c r="I2987" s="663"/>
    </row>
    <row r="2988" spans="1:9" ht="15.75" x14ac:dyDescent="0.25">
      <c r="A2988" s="45">
        <v>175</v>
      </c>
      <c r="B2988" s="46" t="s">
        <v>711</v>
      </c>
      <c r="C2988" s="46" t="s">
        <v>710</v>
      </c>
      <c r="D2988" s="45" t="s">
        <v>59</v>
      </c>
      <c r="E2988" s="45" t="s">
        <v>51</v>
      </c>
      <c r="F2988" s="99">
        <v>5</v>
      </c>
      <c r="G2988" s="135"/>
      <c r="H2988" s="135"/>
      <c r="I2988" s="663"/>
    </row>
    <row r="2989" spans="1:9" ht="15.75" x14ac:dyDescent="0.25">
      <c r="A2989" s="45">
        <v>176</v>
      </c>
      <c r="B2989" s="46" t="s">
        <v>712</v>
      </c>
      <c r="C2989" s="46" t="s">
        <v>710</v>
      </c>
      <c r="D2989" s="45" t="s">
        <v>59</v>
      </c>
      <c r="E2989" s="45" t="s">
        <v>51</v>
      </c>
      <c r="F2989" s="99">
        <v>4</v>
      </c>
      <c r="G2989" s="135"/>
      <c r="H2989" s="135"/>
      <c r="I2989" s="663"/>
    </row>
    <row r="2990" spans="1:9" ht="15.75" x14ac:dyDescent="0.25">
      <c r="A2990" s="45">
        <v>177</v>
      </c>
      <c r="B2990" s="46" t="s">
        <v>4180</v>
      </c>
      <c r="C2990" s="46" t="s">
        <v>5536</v>
      </c>
      <c r="D2990" s="45" t="s">
        <v>59</v>
      </c>
      <c r="E2990" s="45" t="s">
        <v>51</v>
      </c>
      <c r="F2990" s="99">
        <v>29</v>
      </c>
      <c r="G2990" s="135"/>
      <c r="H2990" s="135"/>
      <c r="I2990" s="663"/>
    </row>
    <row r="2991" spans="1:9" ht="15.75" x14ac:dyDescent="0.25">
      <c r="A2991" s="45">
        <v>178</v>
      </c>
      <c r="B2991" s="46" t="s">
        <v>4181</v>
      </c>
      <c r="C2991" s="46" t="s">
        <v>5536</v>
      </c>
      <c r="D2991" s="45" t="s">
        <v>59</v>
      </c>
      <c r="E2991" s="45" t="s">
        <v>51</v>
      </c>
      <c r="F2991" s="99">
        <v>21</v>
      </c>
      <c r="G2991" s="135"/>
      <c r="H2991" s="135"/>
      <c r="I2991" s="663"/>
    </row>
    <row r="2992" spans="1:9" ht="15.75" x14ac:dyDescent="0.25">
      <c r="A2992" s="45">
        <v>179</v>
      </c>
      <c r="B2992" s="46" t="s">
        <v>4182</v>
      </c>
      <c r="C2992" s="46" t="s">
        <v>710</v>
      </c>
      <c r="D2992" s="45" t="s">
        <v>59</v>
      </c>
      <c r="E2992" s="45" t="s">
        <v>51</v>
      </c>
      <c r="F2992" s="99">
        <v>25</v>
      </c>
      <c r="G2992" s="135"/>
      <c r="H2992" s="135"/>
      <c r="I2992" s="663"/>
    </row>
    <row r="2993" spans="1:9" ht="15.75" x14ac:dyDescent="0.25">
      <c r="A2993" s="45">
        <v>180</v>
      </c>
      <c r="B2993" s="46" t="s">
        <v>4183</v>
      </c>
      <c r="C2993" s="46" t="s">
        <v>710</v>
      </c>
      <c r="D2993" s="45" t="s">
        <v>59</v>
      </c>
      <c r="E2993" s="45" t="s">
        <v>51</v>
      </c>
      <c r="F2993" s="99">
        <v>10</v>
      </c>
      <c r="G2993" s="135"/>
      <c r="H2993" s="135"/>
      <c r="I2993" s="663"/>
    </row>
    <row r="2994" spans="1:9" ht="15.75" x14ac:dyDescent="0.25">
      <c r="A2994" s="45">
        <v>181</v>
      </c>
      <c r="B2994" s="46" t="s">
        <v>4184</v>
      </c>
      <c r="C2994" s="46" t="s">
        <v>710</v>
      </c>
      <c r="D2994" s="45" t="s">
        <v>59</v>
      </c>
      <c r="E2994" s="45" t="s">
        <v>51</v>
      </c>
      <c r="F2994" s="99">
        <v>12</v>
      </c>
      <c r="G2994" s="135"/>
      <c r="H2994" s="135"/>
      <c r="I2994" s="663"/>
    </row>
    <row r="2995" spans="1:9" ht="15.75" x14ac:dyDescent="0.25">
      <c r="A2995" s="45">
        <v>182</v>
      </c>
      <c r="B2995" s="46" t="s">
        <v>4185</v>
      </c>
      <c r="C2995" s="46" t="s">
        <v>710</v>
      </c>
      <c r="D2995" s="45" t="s">
        <v>59</v>
      </c>
      <c r="E2995" s="45" t="s">
        <v>51</v>
      </c>
      <c r="F2995" s="99">
        <v>14</v>
      </c>
      <c r="G2995" s="135"/>
      <c r="H2995" s="135"/>
      <c r="I2995" s="663"/>
    </row>
    <row r="2996" spans="1:9" s="70" customFormat="1" ht="15.75" x14ac:dyDescent="0.25">
      <c r="A2996" s="45">
        <v>183</v>
      </c>
      <c r="B2996" s="46" t="s">
        <v>4186</v>
      </c>
      <c r="C2996" s="46" t="s">
        <v>710</v>
      </c>
      <c r="D2996" s="45" t="s">
        <v>59</v>
      </c>
      <c r="E2996" s="45" t="s">
        <v>51</v>
      </c>
      <c r="F2996" s="99">
        <v>9</v>
      </c>
      <c r="G2996" s="135"/>
      <c r="H2996" s="135"/>
      <c r="I2996" s="663"/>
    </row>
    <row r="2997" spans="1:9" s="70" customFormat="1" ht="15.75" x14ac:dyDescent="0.25">
      <c r="A2997" s="45">
        <v>184</v>
      </c>
      <c r="B2997" s="46" t="s">
        <v>4187</v>
      </c>
      <c r="C2997" s="46" t="s">
        <v>710</v>
      </c>
      <c r="D2997" s="45" t="s">
        <v>59</v>
      </c>
      <c r="E2997" s="45" t="s">
        <v>51</v>
      </c>
      <c r="F2997" s="99">
        <v>6.4</v>
      </c>
      <c r="G2997" s="135"/>
      <c r="H2997" s="135"/>
      <c r="I2997" s="663"/>
    </row>
    <row r="2998" spans="1:9" s="70" customFormat="1" ht="15.75" x14ac:dyDescent="0.25">
      <c r="A2998" s="45">
        <v>185</v>
      </c>
      <c r="B2998" s="46" t="s">
        <v>4188</v>
      </c>
      <c r="C2998" s="46" t="s">
        <v>710</v>
      </c>
      <c r="D2998" s="45" t="s">
        <v>59</v>
      </c>
      <c r="E2998" s="45" t="s">
        <v>7</v>
      </c>
      <c r="F2998" s="99">
        <v>19.600000000000001</v>
      </c>
      <c r="G2998" s="158"/>
      <c r="H2998" s="158"/>
      <c r="I2998" s="663"/>
    </row>
    <row r="2999" spans="1:9" s="70" customFormat="1" ht="15.75" x14ac:dyDescent="0.25">
      <c r="A2999" s="45">
        <v>186</v>
      </c>
      <c r="B2999" s="46" t="s">
        <v>4189</v>
      </c>
      <c r="C2999" s="46" t="s">
        <v>710</v>
      </c>
      <c r="D2999" s="45" t="s">
        <v>59</v>
      </c>
      <c r="E2999" s="45" t="s">
        <v>51</v>
      </c>
      <c r="F2999" s="99">
        <v>3</v>
      </c>
      <c r="G2999" s="158"/>
      <c r="H2999" s="158"/>
      <c r="I2999" s="663"/>
    </row>
    <row r="3000" spans="1:9" s="70" customFormat="1" ht="15.75" x14ac:dyDescent="0.25">
      <c r="A3000" s="45">
        <v>187</v>
      </c>
      <c r="B3000" s="46" t="s">
        <v>4190</v>
      </c>
      <c r="C3000" s="46" t="s">
        <v>710</v>
      </c>
      <c r="D3000" s="45" t="s">
        <v>59</v>
      </c>
      <c r="E3000" s="45" t="s">
        <v>51</v>
      </c>
      <c r="F3000" s="99">
        <v>12</v>
      </c>
      <c r="G3000" s="158"/>
      <c r="H3000" s="158"/>
      <c r="I3000" s="663"/>
    </row>
    <row r="3001" spans="1:9" s="70" customFormat="1" ht="15.75" x14ac:dyDescent="0.25">
      <c r="A3001" s="45">
        <v>188</v>
      </c>
      <c r="B3001" s="46" t="s">
        <v>4191</v>
      </c>
      <c r="C3001" s="46" t="s">
        <v>710</v>
      </c>
      <c r="D3001" s="45" t="s">
        <v>59</v>
      </c>
      <c r="E3001" s="45" t="s">
        <v>51</v>
      </c>
      <c r="F3001" s="99">
        <v>4.5999999999999996</v>
      </c>
      <c r="G3001" s="158"/>
      <c r="H3001" s="158"/>
      <c r="I3001" s="663"/>
    </row>
    <row r="3002" spans="1:9" s="70" customFormat="1" ht="15.75" x14ac:dyDescent="0.25">
      <c r="A3002" s="45">
        <v>189</v>
      </c>
      <c r="B3002" s="46" t="s">
        <v>4192</v>
      </c>
      <c r="C3002" s="46" t="s">
        <v>710</v>
      </c>
      <c r="D3002" s="45" t="s">
        <v>59</v>
      </c>
      <c r="E3002" s="45" t="s">
        <v>51</v>
      </c>
      <c r="F3002" s="99">
        <v>6</v>
      </c>
      <c r="G3002" s="158"/>
      <c r="H3002" s="158"/>
      <c r="I3002" s="663"/>
    </row>
    <row r="3003" spans="1:9" s="70" customFormat="1" ht="15.75" x14ac:dyDescent="0.25">
      <c r="A3003" s="45">
        <v>190</v>
      </c>
      <c r="B3003" s="46" t="s">
        <v>4193</v>
      </c>
      <c r="C3003" s="46" t="s">
        <v>710</v>
      </c>
      <c r="D3003" s="45" t="s">
        <v>59</v>
      </c>
      <c r="E3003" s="45" t="s">
        <v>51</v>
      </c>
      <c r="F3003" s="99">
        <v>5</v>
      </c>
      <c r="G3003" s="158"/>
      <c r="H3003" s="158"/>
      <c r="I3003" s="663"/>
    </row>
    <row r="3004" spans="1:9" s="70" customFormat="1" ht="15.75" x14ac:dyDescent="0.25">
      <c r="A3004" s="45">
        <v>191</v>
      </c>
      <c r="B3004" s="46" t="s">
        <v>4194</v>
      </c>
      <c r="C3004" s="46" t="s">
        <v>710</v>
      </c>
      <c r="D3004" s="45" t="s">
        <v>59</v>
      </c>
      <c r="E3004" s="45" t="s">
        <v>51</v>
      </c>
      <c r="F3004" s="99">
        <v>4.9000000000000004</v>
      </c>
      <c r="G3004" s="158"/>
      <c r="H3004" s="158"/>
      <c r="I3004" s="663"/>
    </row>
    <row r="3005" spans="1:9" s="70" customFormat="1" ht="15.75" x14ac:dyDescent="0.25">
      <c r="A3005" s="45">
        <v>192</v>
      </c>
      <c r="B3005" s="46" t="s">
        <v>4195</v>
      </c>
      <c r="C3005" s="46" t="s">
        <v>710</v>
      </c>
      <c r="D3005" s="45" t="s">
        <v>59</v>
      </c>
      <c r="E3005" s="45" t="s">
        <v>7</v>
      </c>
      <c r="F3005" s="99">
        <v>9</v>
      </c>
      <c r="G3005" s="158"/>
      <c r="H3005" s="158"/>
      <c r="I3005" s="663"/>
    </row>
    <row r="3006" spans="1:9" s="70" customFormat="1" ht="15.75" x14ac:dyDescent="0.25">
      <c r="A3006" s="45">
        <v>193</v>
      </c>
      <c r="B3006" s="46" t="s">
        <v>4196</v>
      </c>
      <c r="C3006" s="46" t="s">
        <v>710</v>
      </c>
      <c r="D3006" s="45" t="s">
        <v>59</v>
      </c>
      <c r="E3006" s="45" t="s">
        <v>7</v>
      </c>
      <c r="F3006" s="99">
        <v>17.399999999999999</v>
      </c>
      <c r="G3006" s="158"/>
      <c r="H3006" s="158"/>
      <c r="I3006" s="663"/>
    </row>
    <row r="3007" spans="1:9" s="70" customFormat="1" ht="15.75" x14ac:dyDescent="0.25">
      <c r="A3007" s="45">
        <v>194</v>
      </c>
      <c r="B3007" s="46" t="s">
        <v>4197</v>
      </c>
      <c r="C3007" s="46" t="s">
        <v>710</v>
      </c>
      <c r="D3007" s="45" t="s">
        <v>59</v>
      </c>
      <c r="E3007" s="45" t="s">
        <v>51</v>
      </c>
      <c r="F3007" s="99">
        <v>3</v>
      </c>
      <c r="G3007" s="158"/>
      <c r="H3007" s="158"/>
      <c r="I3007" s="663"/>
    </row>
    <row r="3008" spans="1:9" s="70" customFormat="1" ht="15.75" x14ac:dyDescent="0.25">
      <c r="A3008" s="45">
        <v>195</v>
      </c>
      <c r="B3008" s="46" t="s">
        <v>4198</v>
      </c>
      <c r="C3008" s="46" t="s">
        <v>710</v>
      </c>
      <c r="D3008" s="45" t="s">
        <v>59</v>
      </c>
      <c r="E3008" s="45" t="s">
        <v>51</v>
      </c>
      <c r="F3008" s="99">
        <v>5.4</v>
      </c>
      <c r="G3008" s="158"/>
      <c r="H3008" s="158"/>
      <c r="I3008" s="663"/>
    </row>
    <row r="3009" spans="1:9" s="70" customFormat="1" ht="15.75" x14ac:dyDescent="0.25">
      <c r="A3009" s="45">
        <v>196</v>
      </c>
      <c r="B3009" s="46" t="s">
        <v>4199</v>
      </c>
      <c r="C3009" s="46" t="s">
        <v>710</v>
      </c>
      <c r="D3009" s="45" t="s">
        <v>59</v>
      </c>
      <c r="E3009" s="45" t="s">
        <v>51</v>
      </c>
      <c r="F3009" s="99">
        <v>4</v>
      </c>
      <c r="G3009" s="158"/>
      <c r="H3009" s="158"/>
      <c r="I3009" s="663"/>
    </row>
    <row r="3010" spans="1:9" s="70" customFormat="1" ht="15.75" x14ac:dyDescent="0.25">
      <c r="A3010" s="45">
        <v>197</v>
      </c>
      <c r="B3010" s="46" t="s">
        <v>4200</v>
      </c>
      <c r="C3010" s="46" t="s">
        <v>710</v>
      </c>
      <c r="D3010" s="45" t="s">
        <v>59</v>
      </c>
      <c r="E3010" s="45" t="s">
        <v>51</v>
      </c>
      <c r="F3010" s="99">
        <v>5</v>
      </c>
      <c r="G3010" s="158"/>
      <c r="H3010" s="158"/>
      <c r="I3010" s="663"/>
    </row>
    <row r="3011" spans="1:9" ht="15.75" x14ac:dyDescent="0.25">
      <c r="A3011" s="45">
        <v>198</v>
      </c>
      <c r="B3011" s="46" t="s">
        <v>4201</v>
      </c>
      <c r="C3011" s="46" t="s">
        <v>710</v>
      </c>
      <c r="D3011" s="45" t="s">
        <v>59</v>
      </c>
      <c r="E3011" s="45" t="s">
        <v>7</v>
      </c>
      <c r="F3011" s="99">
        <v>6.85</v>
      </c>
      <c r="G3011" s="158"/>
      <c r="H3011" s="158"/>
      <c r="I3011" s="663"/>
    </row>
    <row r="3012" spans="1:9" ht="15.75" x14ac:dyDescent="0.25">
      <c r="A3012" s="45">
        <v>199</v>
      </c>
      <c r="B3012" s="46" t="s">
        <v>4202</v>
      </c>
      <c r="C3012" s="46" t="s">
        <v>710</v>
      </c>
      <c r="D3012" s="45" t="s">
        <v>59</v>
      </c>
      <c r="E3012" s="45" t="s">
        <v>51</v>
      </c>
      <c r="F3012" s="99">
        <v>3.8</v>
      </c>
      <c r="G3012" s="158"/>
      <c r="H3012" s="158"/>
      <c r="I3012" s="663"/>
    </row>
    <row r="3013" spans="1:9" ht="15.75" x14ac:dyDescent="0.25">
      <c r="A3013" s="45">
        <v>200</v>
      </c>
      <c r="B3013" s="46" t="s">
        <v>4203</v>
      </c>
      <c r="C3013" s="46" t="s">
        <v>710</v>
      </c>
      <c r="D3013" s="45" t="s">
        <v>59</v>
      </c>
      <c r="E3013" s="45" t="s">
        <v>51</v>
      </c>
      <c r="F3013" s="99">
        <v>3.05</v>
      </c>
      <c r="G3013" s="135"/>
      <c r="H3013" s="135"/>
      <c r="I3013" s="663"/>
    </row>
    <row r="3014" spans="1:9" ht="15.75" x14ac:dyDescent="0.25">
      <c r="A3014" s="45">
        <v>201</v>
      </c>
      <c r="B3014" s="46" t="s">
        <v>1038</v>
      </c>
      <c r="C3014" s="46" t="s">
        <v>710</v>
      </c>
      <c r="D3014" s="45" t="s">
        <v>59</v>
      </c>
      <c r="E3014" s="45" t="s">
        <v>51</v>
      </c>
      <c r="F3014" s="99">
        <v>5.24</v>
      </c>
      <c r="G3014" s="135"/>
      <c r="H3014" s="135"/>
      <c r="I3014" s="663"/>
    </row>
    <row r="3015" spans="1:9" ht="15.75" x14ac:dyDescent="0.25">
      <c r="A3015" s="45">
        <v>202</v>
      </c>
      <c r="B3015" s="46" t="s">
        <v>1039</v>
      </c>
      <c r="C3015" s="46" t="s">
        <v>710</v>
      </c>
      <c r="D3015" s="45" t="s">
        <v>59</v>
      </c>
      <c r="E3015" s="45" t="s">
        <v>51</v>
      </c>
      <c r="F3015" s="99">
        <v>10</v>
      </c>
      <c r="G3015" s="135"/>
      <c r="H3015" s="135"/>
      <c r="I3015" s="663"/>
    </row>
    <row r="3016" spans="1:9" ht="15.75" x14ac:dyDescent="0.25">
      <c r="A3016" s="45">
        <v>203</v>
      </c>
      <c r="B3016" s="46" t="s">
        <v>1040</v>
      </c>
      <c r="C3016" s="46" t="s">
        <v>710</v>
      </c>
      <c r="D3016" s="45" t="s">
        <v>59</v>
      </c>
      <c r="E3016" s="45" t="s">
        <v>51</v>
      </c>
      <c r="F3016" s="99">
        <v>7</v>
      </c>
      <c r="G3016" s="135"/>
      <c r="H3016" s="135"/>
      <c r="I3016" s="663"/>
    </row>
    <row r="3017" spans="1:9" ht="15.75" x14ac:dyDescent="0.25">
      <c r="A3017" s="45">
        <v>204</v>
      </c>
      <c r="B3017" s="46" t="s">
        <v>1041</v>
      </c>
      <c r="C3017" s="46" t="s">
        <v>710</v>
      </c>
      <c r="D3017" s="45" t="s">
        <v>59</v>
      </c>
      <c r="E3017" s="45" t="s">
        <v>51</v>
      </c>
      <c r="F3017" s="99">
        <v>9</v>
      </c>
      <c r="G3017" s="135"/>
      <c r="H3017" s="135"/>
      <c r="I3017" s="663"/>
    </row>
    <row r="3018" spans="1:9" ht="15.75" x14ac:dyDescent="0.25">
      <c r="A3018" s="45">
        <v>205</v>
      </c>
      <c r="B3018" s="46" t="s">
        <v>1042</v>
      </c>
      <c r="C3018" s="46" t="s">
        <v>710</v>
      </c>
      <c r="D3018" s="45" t="s">
        <v>59</v>
      </c>
      <c r="E3018" s="45" t="s">
        <v>51</v>
      </c>
      <c r="F3018" s="99">
        <v>6</v>
      </c>
      <c r="G3018" s="135"/>
      <c r="H3018" s="135"/>
      <c r="I3018" s="663"/>
    </row>
    <row r="3019" spans="1:9" ht="15.75" x14ac:dyDescent="0.25">
      <c r="A3019" s="45">
        <v>206</v>
      </c>
      <c r="B3019" s="46" t="s">
        <v>1043</v>
      </c>
      <c r="C3019" s="46" t="s">
        <v>710</v>
      </c>
      <c r="D3019" s="45" t="s">
        <v>59</v>
      </c>
      <c r="E3019" s="45" t="s">
        <v>51</v>
      </c>
      <c r="F3019" s="99">
        <v>4</v>
      </c>
      <c r="G3019" s="135"/>
      <c r="H3019" s="135"/>
      <c r="I3019" s="663"/>
    </row>
    <row r="3020" spans="1:9" ht="15.75" x14ac:dyDescent="0.25">
      <c r="A3020" s="45">
        <v>207</v>
      </c>
      <c r="B3020" s="46" t="s">
        <v>1044</v>
      </c>
      <c r="C3020" s="46" t="s">
        <v>710</v>
      </c>
      <c r="D3020" s="45" t="s">
        <v>59</v>
      </c>
      <c r="E3020" s="45" t="s">
        <v>51</v>
      </c>
      <c r="F3020" s="99">
        <v>4</v>
      </c>
      <c r="G3020" s="135"/>
      <c r="H3020" s="135"/>
      <c r="I3020" s="663"/>
    </row>
    <row r="3021" spans="1:9" ht="15.75" x14ac:dyDescent="0.25">
      <c r="A3021" s="45">
        <v>208</v>
      </c>
      <c r="B3021" s="46" t="s">
        <v>1045</v>
      </c>
      <c r="C3021" s="46" t="s">
        <v>710</v>
      </c>
      <c r="D3021" s="45" t="s">
        <v>59</v>
      </c>
      <c r="E3021" s="45" t="s">
        <v>51</v>
      </c>
      <c r="F3021" s="99">
        <v>7</v>
      </c>
      <c r="G3021" s="135"/>
      <c r="H3021" s="135"/>
      <c r="I3021" s="663"/>
    </row>
    <row r="3022" spans="1:9" ht="15.75" x14ac:dyDescent="0.25">
      <c r="A3022" s="45">
        <v>209</v>
      </c>
      <c r="B3022" s="46" t="s">
        <v>1046</v>
      </c>
      <c r="C3022" s="46" t="s">
        <v>710</v>
      </c>
      <c r="D3022" s="45" t="s">
        <v>59</v>
      </c>
      <c r="E3022" s="45" t="s">
        <v>51</v>
      </c>
      <c r="F3022" s="99">
        <v>12</v>
      </c>
      <c r="G3022" s="135"/>
      <c r="H3022" s="135"/>
      <c r="I3022" s="663"/>
    </row>
    <row r="3023" spans="1:9" s="70" customFormat="1" ht="15.75" x14ac:dyDescent="0.25">
      <c r="A3023" s="45">
        <v>210</v>
      </c>
      <c r="B3023" s="46" t="s">
        <v>1047</v>
      </c>
      <c r="C3023" s="46" t="s">
        <v>710</v>
      </c>
      <c r="D3023" s="45" t="s">
        <v>59</v>
      </c>
      <c r="E3023" s="45" t="s">
        <v>51</v>
      </c>
      <c r="F3023" s="99">
        <v>4.68</v>
      </c>
      <c r="G3023" s="135"/>
      <c r="H3023" s="135"/>
      <c r="I3023" s="663"/>
    </row>
    <row r="3024" spans="1:9" s="70" customFormat="1" ht="15.75" x14ac:dyDescent="0.25">
      <c r="A3024" s="23" t="s">
        <v>780</v>
      </c>
      <c r="B3024" s="32" t="s">
        <v>7022</v>
      </c>
      <c r="C3024" s="30"/>
      <c r="D3024" s="23"/>
      <c r="E3024" s="23"/>
      <c r="F3024" s="98"/>
      <c r="G3024" s="64"/>
      <c r="H3024" s="64"/>
      <c r="I3024" s="662"/>
    </row>
    <row r="3025" spans="1:9" s="70" customFormat="1" ht="15.75" x14ac:dyDescent="0.25">
      <c r="A3025" s="31">
        <v>211</v>
      </c>
      <c r="B3025" s="14" t="s">
        <v>713</v>
      </c>
      <c r="C3025" s="14" t="s">
        <v>4927</v>
      </c>
      <c r="D3025" s="31" t="s">
        <v>59</v>
      </c>
      <c r="E3025" s="31" t="s">
        <v>7</v>
      </c>
      <c r="F3025" s="101">
        <v>3</v>
      </c>
      <c r="G3025" s="132"/>
      <c r="H3025" s="132"/>
      <c r="I3025" s="662"/>
    </row>
    <row r="3026" spans="1:9" s="70" customFormat="1" ht="15.75" x14ac:dyDescent="0.25">
      <c r="A3026" s="31">
        <v>212</v>
      </c>
      <c r="B3026" s="14" t="s">
        <v>4204</v>
      </c>
      <c r="C3026" s="14" t="s">
        <v>4927</v>
      </c>
      <c r="D3026" s="31" t="s">
        <v>59</v>
      </c>
      <c r="E3026" s="31" t="s">
        <v>7</v>
      </c>
      <c r="F3026" s="101">
        <v>8</v>
      </c>
      <c r="G3026" s="132"/>
      <c r="H3026" s="132"/>
      <c r="I3026" s="662"/>
    </row>
    <row r="3027" spans="1:9" s="70" customFormat="1" ht="15.75" x14ac:dyDescent="0.25">
      <c r="A3027" s="31">
        <v>213</v>
      </c>
      <c r="B3027" s="14" t="s">
        <v>4205</v>
      </c>
      <c r="C3027" s="14" t="s">
        <v>4927</v>
      </c>
      <c r="D3027" s="31" t="s">
        <v>59</v>
      </c>
      <c r="E3027" s="31" t="s">
        <v>7</v>
      </c>
      <c r="F3027" s="101">
        <v>10</v>
      </c>
      <c r="G3027" s="132"/>
      <c r="H3027" s="132"/>
      <c r="I3027" s="662"/>
    </row>
    <row r="3028" spans="1:9" s="70" customFormat="1" ht="15.75" x14ac:dyDescent="0.25">
      <c r="A3028" s="31">
        <v>214</v>
      </c>
      <c r="B3028" s="14" t="s">
        <v>4206</v>
      </c>
      <c r="C3028" s="14" t="s">
        <v>4927</v>
      </c>
      <c r="D3028" s="31" t="s">
        <v>59</v>
      </c>
      <c r="E3028" s="31" t="s">
        <v>7</v>
      </c>
      <c r="F3028" s="101">
        <v>13</v>
      </c>
      <c r="G3028" s="132"/>
      <c r="H3028" s="132"/>
      <c r="I3028" s="662"/>
    </row>
    <row r="3029" spans="1:9" s="70" customFormat="1" ht="15.75" x14ac:dyDescent="0.25">
      <c r="A3029" s="31">
        <v>215</v>
      </c>
      <c r="B3029" s="14" t="s">
        <v>4207</v>
      </c>
      <c r="C3029" s="14" t="s">
        <v>4927</v>
      </c>
      <c r="D3029" s="31" t="s">
        <v>59</v>
      </c>
      <c r="E3029" s="31" t="s">
        <v>7</v>
      </c>
      <c r="F3029" s="101">
        <v>14</v>
      </c>
      <c r="G3029" s="132"/>
      <c r="H3029" s="132"/>
      <c r="I3029" s="662"/>
    </row>
    <row r="3030" spans="1:9" s="70" customFormat="1" ht="15.75" x14ac:dyDescent="0.25">
      <c r="A3030" s="31">
        <v>216</v>
      </c>
      <c r="B3030" s="14" t="s">
        <v>417</v>
      </c>
      <c r="C3030" s="14" t="s">
        <v>4927</v>
      </c>
      <c r="D3030" s="31" t="s">
        <v>59</v>
      </c>
      <c r="E3030" s="31" t="s">
        <v>7</v>
      </c>
      <c r="F3030" s="101">
        <v>12</v>
      </c>
      <c r="G3030" s="132"/>
      <c r="H3030" s="132"/>
      <c r="I3030" s="662"/>
    </row>
    <row r="3031" spans="1:9" ht="15.75" x14ac:dyDescent="0.25">
      <c r="A3031" s="31">
        <v>217</v>
      </c>
      <c r="B3031" s="14" t="s">
        <v>714</v>
      </c>
      <c r="C3031" s="14" t="s">
        <v>4927</v>
      </c>
      <c r="D3031" s="31" t="s">
        <v>59</v>
      </c>
      <c r="E3031" s="31" t="s">
        <v>7</v>
      </c>
      <c r="F3031" s="101">
        <v>23.3</v>
      </c>
      <c r="G3031" s="132"/>
      <c r="H3031" s="132"/>
      <c r="I3031" s="662"/>
    </row>
    <row r="3032" spans="1:9" ht="15.75" x14ac:dyDescent="0.25">
      <c r="A3032" s="31">
        <v>218</v>
      </c>
      <c r="B3032" s="14" t="s">
        <v>4208</v>
      </c>
      <c r="C3032" s="14" t="s">
        <v>4927</v>
      </c>
      <c r="D3032" s="31" t="s">
        <v>59</v>
      </c>
      <c r="E3032" s="31" t="s">
        <v>7</v>
      </c>
      <c r="F3032" s="101">
        <v>29</v>
      </c>
      <c r="G3032" s="132"/>
      <c r="H3032" s="132"/>
      <c r="I3032" s="662"/>
    </row>
    <row r="3033" spans="1:9" ht="15.75" x14ac:dyDescent="0.25">
      <c r="A3033" s="23" t="s">
        <v>781</v>
      </c>
      <c r="B3033" s="32" t="s">
        <v>7021</v>
      </c>
      <c r="C3033" s="30"/>
      <c r="D3033" s="23"/>
      <c r="E3033" s="23"/>
      <c r="F3033" s="98"/>
      <c r="G3033" s="64"/>
      <c r="H3033" s="64"/>
      <c r="I3033" s="662"/>
    </row>
    <row r="3034" spans="1:9" ht="15.75" x14ac:dyDescent="0.25">
      <c r="A3034" s="31">
        <v>219</v>
      </c>
      <c r="B3034" s="14" t="s">
        <v>4209</v>
      </c>
      <c r="C3034" s="14" t="s">
        <v>874</v>
      </c>
      <c r="D3034" s="31" t="s">
        <v>59</v>
      </c>
      <c r="E3034" s="31" t="s">
        <v>7</v>
      </c>
      <c r="F3034" s="101">
        <v>12</v>
      </c>
      <c r="G3034" s="64"/>
      <c r="H3034" s="64"/>
      <c r="I3034" s="662"/>
    </row>
    <row r="3035" spans="1:9" ht="15.75" x14ac:dyDescent="0.25">
      <c r="A3035" s="31">
        <v>220</v>
      </c>
      <c r="B3035" s="14" t="s">
        <v>715</v>
      </c>
      <c r="C3035" s="14" t="s">
        <v>874</v>
      </c>
      <c r="D3035" s="31" t="s">
        <v>59</v>
      </c>
      <c r="E3035" s="31" t="s">
        <v>7</v>
      </c>
      <c r="F3035" s="101">
        <v>28.2</v>
      </c>
      <c r="G3035" s="64"/>
      <c r="H3035" s="64"/>
      <c r="I3035" s="662"/>
    </row>
    <row r="3036" spans="1:9" ht="15.75" x14ac:dyDescent="0.25">
      <c r="A3036" s="31">
        <v>221</v>
      </c>
      <c r="B3036" s="14" t="s">
        <v>4210</v>
      </c>
      <c r="C3036" s="14" t="s">
        <v>874</v>
      </c>
      <c r="D3036" s="31" t="s">
        <v>59</v>
      </c>
      <c r="E3036" s="31" t="s">
        <v>7</v>
      </c>
      <c r="F3036" s="101">
        <v>10</v>
      </c>
      <c r="G3036" s="64"/>
      <c r="H3036" s="64"/>
      <c r="I3036" s="662"/>
    </row>
    <row r="3037" spans="1:9" ht="15.75" x14ac:dyDescent="0.25">
      <c r="A3037" s="31">
        <v>222</v>
      </c>
      <c r="B3037" s="14" t="s">
        <v>4211</v>
      </c>
      <c r="C3037" s="14" t="s">
        <v>874</v>
      </c>
      <c r="D3037" s="31" t="s">
        <v>59</v>
      </c>
      <c r="E3037" s="31" t="s">
        <v>7</v>
      </c>
      <c r="F3037" s="101">
        <v>4</v>
      </c>
      <c r="G3037" s="64"/>
      <c r="H3037" s="64"/>
      <c r="I3037" s="662"/>
    </row>
    <row r="3038" spans="1:9" ht="15.75" x14ac:dyDescent="0.25">
      <c r="A3038" s="31">
        <v>223</v>
      </c>
      <c r="B3038" s="14" t="s">
        <v>4212</v>
      </c>
      <c r="C3038" s="14" t="s">
        <v>874</v>
      </c>
      <c r="D3038" s="31" t="s">
        <v>59</v>
      </c>
      <c r="E3038" s="31" t="s">
        <v>7</v>
      </c>
      <c r="F3038" s="101">
        <v>5.2</v>
      </c>
      <c r="G3038" s="64"/>
      <c r="H3038" s="64"/>
      <c r="I3038" s="662"/>
    </row>
    <row r="3039" spans="1:9" ht="15.75" x14ac:dyDescent="0.25">
      <c r="A3039" s="31">
        <v>224</v>
      </c>
      <c r="B3039" s="14" t="s">
        <v>4213</v>
      </c>
      <c r="C3039" s="14" t="s">
        <v>874</v>
      </c>
      <c r="D3039" s="31" t="s">
        <v>59</v>
      </c>
      <c r="E3039" s="31" t="s">
        <v>7</v>
      </c>
      <c r="F3039" s="101">
        <v>8</v>
      </c>
      <c r="G3039" s="64"/>
      <c r="H3039" s="64"/>
      <c r="I3039" s="662"/>
    </row>
    <row r="3040" spans="1:9" ht="15.75" x14ac:dyDescent="0.25">
      <c r="A3040" s="31">
        <v>225</v>
      </c>
      <c r="B3040" s="14" t="s">
        <v>4214</v>
      </c>
      <c r="C3040" s="14" t="s">
        <v>874</v>
      </c>
      <c r="D3040" s="31" t="s">
        <v>59</v>
      </c>
      <c r="E3040" s="31" t="s">
        <v>7</v>
      </c>
      <c r="F3040" s="101">
        <v>10</v>
      </c>
      <c r="G3040" s="64"/>
      <c r="H3040" s="64"/>
      <c r="I3040" s="662"/>
    </row>
    <row r="3041" spans="1:9" ht="15.75" x14ac:dyDescent="0.25">
      <c r="A3041" s="31">
        <v>226</v>
      </c>
      <c r="B3041" s="14" t="s">
        <v>4215</v>
      </c>
      <c r="C3041" s="14" t="s">
        <v>1016</v>
      </c>
      <c r="D3041" s="31" t="s">
        <v>59</v>
      </c>
      <c r="E3041" s="31" t="s">
        <v>7</v>
      </c>
      <c r="F3041" s="101">
        <v>1.65</v>
      </c>
      <c r="G3041" s="64"/>
      <c r="H3041" s="64"/>
      <c r="I3041" s="662"/>
    </row>
    <row r="3042" spans="1:9" ht="15.75" x14ac:dyDescent="0.25">
      <c r="A3042" s="23" t="s">
        <v>782</v>
      </c>
      <c r="B3042" s="32" t="s">
        <v>7033</v>
      </c>
      <c r="C3042" s="30"/>
      <c r="D3042" s="23"/>
      <c r="E3042" s="23"/>
      <c r="F3042" s="98"/>
      <c r="G3042" s="64"/>
      <c r="H3042" s="64"/>
      <c r="I3042" s="662"/>
    </row>
    <row r="3043" spans="1:9" ht="15.75" x14ac:dyDescent="0.25">
      <c r="A3043" s="31">
        <v>227</v>
      </c>
      <c r="B3043" s="14" t="s">
        <v>1015</v>
      </c>
      <c r="C3043" s="14" t="s">
        <v>36</v>
      </c>
      <c r="D3043" s="31" t="s">
        <v>59</v>
      </c>
      <c r="E3043" s="31" t="s">
        <v>7</v>
      </c>
      <c r="F3043" s="101">
        <v>24</v>
      </c>
      <c r="G3043" s="64"/>
      <c r="H3043" s="64"/>
      <c r="I3043" s="662"/>
    </row>
    <row r="3044" spans="1:9" ht="15.75" x14ac:dyDescent="0.25">
      <c r="A3044" s="31">
        <v>228</v>
      </c>
      <c r="B3044" s="14" t="s">
        <v>716</v>
      </c>
      <c r="C3044" s="14" t="s">
        <v>36</v>
      </c>
      <c r="D3044" s="31" t="s">
        <v>59</v>
      </c>
      <c r="E3044" s="31" t="s">
        <v>7</v>
      </c>
      <c r="F3044" s="101">
        <v>24</v>
      </c>
      <c r="G3044" s="64"/>
      <c r="H3044" s="64"/>
      <c r="I3044" s="662"/>
    </row>
    <row r="3045" spans="1:9" ht="15.75" x14ac:dyDescent="0.25">
      <c r="A3045" s="31">
        <v>229</v>
      </c>
      <c r="B3045" s="14" t="s">
        <v>4216</v>
      </c>
      <c r="C3045" s="14" t="s">
        <v>36</v>
      </c>
      <c r="D3045" s="31" t="s">
        <v>59</v>
      </c>
      <c r="E3045" s="31" t="s">
        <v>7</v>
      </c>
      <c r="F3045" s="101">
        <v>23.7</v>
      </c>
      <c r="G3045" s="64"/>
      <c r="H3045" s="64"/>
      <c r="I3045" s="662"/>
    </row>
    <row r="3046" spans="1:9" ht="15.75" x14ac:dyDescent="0.25">
      <c r="A3046" s="31">
        <v>230</v>
      </c>
      <c r="B3046" s="14" t="s">
        <v>4217</v>
      </c>
      <c r="C3046" s="14" t="s">
        <v>36</v>
      </c>
      <c r="D3046" s="31" t="s">
        <v>59</v>
      </c>
      <c r="E3046" s="31" t="s">
        <v>7</v>
      </c>
      <c r="F3046" s="101">
        <v>17.04</v>
      </c>
      <c r="G3046" s="64"/>
      <c r="H3046" s="64"/>
      <c r="I3046" s="662"/>
    </row>
    <row r="3047" spans="1:9" ht="15.75" x14ac:dyDescent="0.25">
      <c r="A3047" s="31">
        <v>231</v>
      </c>
      <c r="B3047" s="14" t="s">
        <v>4218</v>
      </c>
      <c r="C3047" s="14" t="s">
        <v>36</v>
      </c>
      <c r="D3047" s="31" t="s">
        <v>59</v>
      </c>
      <c r="E3047" s="31" t="s">
        <v>7</v>
      </c>
      <c r="F3047" s="101">
        <v>4.5</v>
      </c>
      <c r="G3047" s="64"/>
      <c r="H3047" s="64"/>
      <c r="I3047" s="662"/>
    </row>
    <row r="3048" spans="1:9" ht="15.75" x14ac:dyDescent="0.25">
      <c r="A3048" s="31">
        <v>232</v>
      </c>
      <c r="B3048" s="14" t="s">
        <v>4219</v>
      </c>
      <c r="C3048" s="14" t="s">
        <v>36</v>
      </c>
      <c r="D3048" s="31" t="s">
        <v>59</v>
      </c>
      <c r="E3048" s="31" t="s">
        <v>7</v>
      </c>
      <c r="F3048" s="101">
        <v>5.81</v>
      </c>
      <c r="G3048" s="64"/>
      <c r="H3048" s="64"/>
      <c r="I3048" s="662"/>
    </row>
    <row r="3049" spans="1:9" ht="15.75" x14ac:dyDescent="0.25">
      <c r="A3049" s="23" t="s">
        <v>784</v>
      </c>
      <c r="B3049" s="32" t="s">
        <v>204</v>
      </c>
      <c r="C3049" s="30"/>
      <c r="D3049" s="23"/>
      <c r="E3049" s="23"/>
      <c r="F3049" s="98"/>
      <c r="G3049" s="64"/>
      <c r="H3049" s="64"/>
      <c r="I3049" s="662"/>
    </row>
    <row r="3050" spans="1:9" ht="15.75" x14ac:dyDescent="0.25">
      <c r="A3050" s="45">
        <v>233</v>
      </c>
      <c r="B3050" s="46" t="s">
        <v>4220</v>
      </c>
      <c r="C3050" s="46" t="s">
        <v>953</v>
      </c>
      <c r="D3050" s="45" t="s">
        <v>59</v>
      </c>
      <c r="E3050" s="45" t="s">
        <v>51</v>
      </c>
      <c r="F3050" s="99">
        <v>4.5</v>
      </c>
      <c r="G3050" s="135"/>
      <c r="H3050" s="135"/>
      <c r="I3050" s="663"/>
    </row>
    <row r="3051" spans="1:9" ht="15.75" x14ac:dyDescent="0.25">
      <c r="A3051" s="45">
        <v>234</v>
      </c>
      <c r="B3051" s="46" t="s">
        <v>4221</v>
      </c>
      <c r="C3051" s="46" t="s">
        <v>953</v>
      </c>
      <c r="D3051" s="45" t="s">
        <v>59</v>
      </c>
      <c r="E3051" s="45" t="s">
        <v>51</v>
      </c>
      <c r="F3051" s="99">
        <v>9.5</v>
      </c>
      <c r="G3051" s="135"/>
      <c r="H3051" s="135"/>
      <c r="I3051" s="663"/>
    </row>
    <row r="3052" spans="1:9" ht="15.75" x14ac:dyDescent="0.25">
      <c r="A3052" s="45">
        <v>235</v>
      </c>
      <c r="B3052" s="46" t="s">
        <v>4222</v>
      </c>
      <c r="C3052" s="46" t="s">
        <v>953</v>
      </c>
      <c r="D3052" s="45" t="s">
        <v>59</v>
      </c>
      <c r="E3052" s="45" t="s">
        <v>51</v>
      </c>
      <c r="F3052" s="99">
        <v>37</v>
      </c>
      <c r="G3052" s="135"/>
      <c r="H3052" s="135"/>
      <c r="I3052" s="663"/>
    </row>
    <row r="3053" spans="1:9" ht="15.75" x14ac:dyDescent="0.25">
      <c r="A3053" s="45">
        <v>236</v>
      </c>
      <c r="B3053" s="46" t="s">
        <v>4223</v>
      </c>
      <c r="C3053" s="46" t="s">
        <v>953</v>
      </c>
      <c r="D3053" s="45" t="s">
        <v>59</v>
      </c>
      <c r="E3053" s="45" t="s">
        <v>51</v>
      </c>
      <c r="F3053" s="99">
        <v>16</v>
      </c>
      <c r="G3053" s="135"/>
      <c r="H3053" s="135"/>
      <c r="I3053" s="663"/>
    </row>
    <row r="3054" spans="1:9" ht="15.75" x14ac:dyDescent="0.25">
      <c r="A3054" s="45">
        <v>237</v>
      </c>
      <c r="B3054" s="46" t="s">
        <v>4224</v>
      </c>
      <c r="C3054" s="46" t="s">
        <v>953</v>
      </c>
      <c r="D3054" s="45" t="s">
        <v>59</v>
      </c>
      <c r="E3054" s="45" t="s">
        <v>51</v>
      </c>
      <c r="F3054" s="99">
        <v>20</v>
      </c>
      <c r="G3054" s="135"/>
      <c r="H3054" s="135"/>
      <c r="I3054" s="663"/>
    </row>
    <row r="3055" spans="1:9" ht="15.75" x14ac:dyDescent="0.25">
      <c r="A3055" s="45">
        <v>238</v>
      </c>
      <c r="B3055" s="46" t="s">
        <v>4225</v>
      </c>
      <c r="C3055" s="46" t="s">
        <v>953</v>
      </c>
      <c r="D3055" s="45" t="s">
        <v>59</v>
      </c>
      <c r="E3055" s="45" t="s">
        <v>51</v>
      </c>
      <c r="F3055" s="99">
        <v>47</v>
      </c>
      <c r="G3055" s="135"/>
      <c r="H3055" s="135"/>
      <c r="I3055" s="663"/>
    </row>
    <row r="3056" spans="1:9" ht="15.75" x14ac:dyDescent="0.25">
      <c r="A3056" s="45">
        <v>239</v>
      </c>
      <c r="B3056" s="46" t="s">
        <v>4226</v>
      </c>
      <c r="C3056" s="46" t="s">
        <v>953</v>
      </c>
      <c r="D3056" s="45" t="s">
        <v>59</v>
      </c>
      <c r="E3056" s="45" t="s">
        <v>51</v>
      </c>
      <c r="F3056" s="99">
        <v>22.1</v>
      </c>
      <c r="G3056" s="135"/>
      <c r="H3056" s="135"/>
      <c r="I3056" s="663"/>
    </row>
    <row r="3057" spans="1:9" ht="15.75" x14ac:dyDescent="0.25">
      <c r="A3057" s="73" t="s">
        <v>789</v>
      </c>
      <c r="B3057" s="81" t="s">
        <v>14</v>
      </c>
      <c r="C3057" s="74"/>
      <c r="D3057" s="73"/>
      <c r="E3057" s="73"/>
      <c r="F3057" s="100"/>
      <c r="G3057" s="135"/>
      <c r="H3057" s="135"/>
      <c r="I3057" s="663"/>
    </row>
    <row r="3058" spans="1:9" ht="15.75" x14ac:dyDescent="0.25">
      <c r="A3058" s="73"/>
      <c r="B3058" s="81" t="s">
        <v>352</v>
      </c>
      <c r="C3058" s="74"/>
      <c r="D3058" s="73"/>
      <c r="E3058" s="73"/>
      <c r="F3058" s="100"/>
      <c r="G3058" s="135"/>
      <c r="H3058" s="135"/>
      <c r="I3058" s="663"/>
    </row>
    <row r="3059" spans="1:9" ht="15.75" x14ac:dyDescent="0.25">
      <c r="A3059" s="45">
        <v>240</v>
      </c>
      <c r="B3059" s="46" t="s">
        <v>4227</v>
      </c>
      <c r="C3059" s="46" t="s">
        <v>720</v>
      </c>
      <c r="D3059" s="45" t="s">
        <v>59</v>
      </c>
      <c r="E3059" s="45" t="s">
        <v>51</v>
      </c>
      <c r="F3059" s="99">
        <v>6</v>
      </c>
      <c r="G3059" s="135"/>
      <c r="H3059" s="135"/>
      <c r="I3059" s="663"/>
    </row>
    <row r="3060" spans="1:9" ht="15.75" x14ac:dyDescent="0.25">
      <c r="A3060" s="45">
        <v>241</v>
      </c>
      <c r="B3060" s="46" t="s">
        <v>4228</v>
      </c>
      <c r="C3060" s="46" t="s">
        <v>720</v>
      </c>
      <c r="D3060" s="45" t="s">
        <v>59</v>
      </c>
      <c r="E3060" s="45" t="s">
        <v>51</v>
      </c>
      <c r="F3060" s="99">
        <v>5</v>
      </c>
      <c r="G3060" s="135"/>
      <c r="H3060" s="135"/>
      <c r="I3060" s="663"/>
    </row>
    <row r="3061" spans="1:9" ht="15.75" x14ac:dyDescent="0.25">
      <c r="A3061" s="45">
        <v>242</v>
      </c>
      <c r="B3061" s="46" t="s">
        <v>4229</v>
      </c>
      <c r="C3061" s="46" t="s">
        <v>721</v>
      </c>
      <c r="D3061" s="45" t="s">
        <v>59</v>
      </c>
      <c r="E3061" s="45" t="s">
        <v>51</v>
      </c>
      <c r="F3061" s="99">
        <v>5</v>
      </c>
      <c r="G3061" s="135"/>
      <c r="H3061" s="135"/>
      <c r="I3061" s="663"/>
    </row>
    <row r="3062" spans="1:9" ht="15.75" x14ac:dyDescent="0.25">
      <c r="A3062" s="45">
        <v>243</v>
      </c>
      <c r="B3062" s="46" t="s">
        <v>4230</v>
      </c>
      <c r="C3062" s="46" t="s">
        <v>720</v>
      </c>
      <c r="D3062" s="45" t="s">
        <v>59</v>
      </c>
      <c r="E3062" s="45" t="s">
        <v>51</v>
      </c>
      <c r="F3062" s="99">
        <v>5.8</v>
      </c>
      <c r="G3062" s="135"/>
      <c r="H3062" s="135"/>
      <c r="I3062" s="663"/>
    </row>
    <row r="3063" spans="1:9" ht="15.75" x14ac:dyDescent="0.25">
      <c r="A3063" s="45">
        <v>244</v>
      </c>
      <c r="B3063" s="46" t="s">
        <v>4255</v>
      </c>
      <c r="C3063" s="46" t="s">
        <v>722</v>
      </c>
      <c r="D3063" s="45" t="s">
        <v>59</v>
      </c>
      <c r="E3063" s="45" t="s">
        <v>51</v>
      </c>
      <c r="F3063" s="99">
        <v>2.5</v>
      </c>
      <c r="G3063" s="135"/>
      <c r="H3063" s="135"/>
      <c r="I3063" s="663"/>
    </row>
    <row r="3064" spans="1:9" ht="15.75" x14ac:dyDescent="0.25">
      <c r="A3064" s="45">
        <v>245</v>
      </c>
      <c r="B3064" s="46" t="s">
        <v>4256</v>
      </c>
      <c r="C3064" s="46" t="s">
        <v>722</v>
      </c>
      <c r="D3064" s="45" t="s">
        <v>59</v>
      </c>
      <c r="E3064" s="45" t="s">
        <v>51</v>
      </c>
      <c r="F3064" s="99">
        <v>12</v>
      </c>
      <c r="G3064" s="135"/>
      <c r="H3064" s="135"/>
      <c r="I3064" s="663"/>
    </row>
    <row r="3065" spans="1:9" ht="15.75" x14ac:dyDescent="0.25">
      <c r="A3065" s="45">
        <v>246</v>
      </c>
      <c r="B3065" s="46" t="s">
        <v>4257</v>
      </c>
      <c r="C3065" s="46" t="s">
        <v>722</v>
      </c>
      <c r="D3065" s="45" t="s">
        <v>59</v>
      </c>
      <c r="E3065" s="45" t="s">
        <v>51</v>
      </c>
      <c r="F3065" s="99">
        <v>13.26</v>
      </c>
      <c r="G3065" s="135"/>
      <c r="H3065" s="135"/>
      <c r="I3065" s="663"/>
    </row>
    <row r="3066" spans="1:9" ht="15.75" x14ac:dyDescent="0.25">
      <c r="A3066" s="45">
        <v>247</v>
      </c>
      <c r="B3066" s="46" t="s">
        <v>4258</v>
      </c>
      <c r="C3066" s="46" t="s">
        <v>722</v>
      </c>
      <c r="D3066" s="45" t="s">
        <v>59</v>
      </c>
      <c r="E3066" s="45" t="s">
        <v>51</v>
      </c>
      <c r="F3066" s="99">
        <v>5.3</v>
      </c>
      <c r="G3066" s="135"/>
      <c r="H3066" s="135"/>
      <c r="I3066" s="663"/>
    </row>
    <row r="3067" spans="1:9" ht="15.75" x14ac:dyDescent="0.25">
      <c r="A3067" s="45">
        <v>248</v>
      </c>
      <c r="B3067" s="46" t="s">
        <v>4259</v>
      </c>
      <c r="C3067" s="46" t="s">
        <v>723</v>
      </c>
      <c r="D3067" s="45" t="s">
        <v>59</v>
      </c>
      <c r="E3067" s="45" t="s">
        <v>51</v>
      </c>
      <c r="F3067" s="99">
        <v>17</v>
      </c>
      <c r="G3067" s="135"/>
      <c r="H3067" s="135"/>
      <c r="I3067" s="663"/>
    </row>
    <row r="3068" spans="1:9" ht="15.75" x14ac:dyDescent="0.25">
      <c r="A3068" s="45">
        <v>249</v>
      </c>
      <c r="B3068" s="46" t="s">
        <v>4260</v>
      </c>
      <c r="C3068" s="46" t="s">
        <v>723</v>
      </c>
      <c r="D3068" s="45" t="s">
        <v>59</v>
      </c>
      <c r="E3068" s="45" t="s">
        <v>51</v>
      </c>
      <c r="F3068" s="99">
        <v>41</v>
      </c>
      <c r="G3068" s="135"/>
      <c r="H3068" s="135"/>
      <c r="I3068" s="663"/>
    </row>
    <row r="3069" spans="1:9" ht="15.75" x14ac:dyDescent="0.25">
      <c r="A3069" s="45">
        <v>250</v>
      </c>
      <c r="B3069" s="46" t="s">
        <v>4261</v>
      </c>
      <c r="C3069" s="46" t="s">
        <v>723</v>
      </c>
      <c r="D3069" s="45" t="s">
        <v>59</v>
      </c>
      <c r="E3069" s="45" t="s">
        <v>51</v>
      </c>
      <c r="F3069" s="99">
        <v>8.3800000000000008</v>
      </c>
      <c r="G3069" s="135"/>
      <c r="H3069" s="135"/>
      <c r="I3069" s="663"/>
    </row>
    <row r="3070" spans="1:9" ht="15.75" x14ac:dyDescent="0.25">
      <c r="A3070" s="45">
        <v>251</v>
      </c>
      <c r="B3070" s="46" t="s">
        <v>4262</v>
      </c>
      <c r="C3070" s="46" t="s">
        <v>723</v>
      </c>
      <c r="D3070" s="45" t="s">
        <v>59</v>
      </c>
      <c r="E3070" s="45" t="s">
        <v>51</v>
      </c>
      <c r="F3070" s="99">
        <v>4</v>
      </c>
      <c r="G3070" s="135"/>
      <c r="H3070" s="135"/>
      <c r="I3070" s="663"/>
    </row>
    <row r="3071" spans="1:9" ht="15.75" x14ac:dyDescent="0.25">
      <c r="A3071" s="45">
        <v>252</v>
      </c>
      <c r="B3071" s="46" t="s">
        <v>4263</v>
      </c>
      <c r="C3071" s="46" t="s">
        <v>723</v>
      </c>
      <c r="D3071" s="45" t="s">
        <v>59</v>
      </c>
      <c r="E3071" s="45" t="s">
        <v>51</v>
      </c>
      <c r="F3071" s="99">
        <v>13</v>
      </c>
      <c r="G3071" s="135"/>
      <c r="H3071" s="135"/>
      <c r="I3071" s="663"/>
    </row>
    <row r="3072" spans="1:9" ht="15.75" x14ac:dyDescent="0.25">
      <c r="A3072" s="45">
        <v>253</v>
      </c>
      <c r="B3072" s="46" t="s">
        <v>4264</v>
      </c>
      <c r="C3072" s="46" t="s">
        <v>724</v>
      </c>
      <c r="D3072" s="45" t="s">
        <v>59</v>
      </c>
      <c r="E3072" s="45" t="s">
        <v>51</v>
      </c>
      <c r="F3072" s="99">
        <v>6</v>
      </c>
      <c r="G3072" s="135"/>
      <c r="H3072" s="135"/>
      <c r="I3072" s="663"/>
    </row>
    <row r="3073" spans="1:9" ht="15.75" x14ac:dyDescent="0.25">
      <c r="A3073" s="45">
        <v>254</v>
      </c>
      <c r="B3073" s="46" t="s">
        <v>4265</v>
      </c>
      <c r="C3073" s="46" t="s">
        <v>724</v>
      </c>
      <c r="D3073" s="45" t="s">
        <v>59</v>
      </c>
      <c r="E3073" s="45" t="s">
        <v>51</v>
      </c>
      <c r="F3073" s="99">
        <v>6</v>
      </c>
      <c r="G3073" s="135"/>
      <c r="H3073" s="135"/>
      <c r="I3073" s="663"/>
    </row>
    <row r="3074" spans="1:9" ht="15.75" x14ac:dyDescent="0.25">
      <c r="A3074" s="45">
        <v>255</v>
      </c>
      <c r="B3074" s="46" t="s">
        <v>4266</v>
      </c>
      <c r="C3074" s="46" t="s">
        <v>724</v>
      </c>
      <c r="D3074" s="45" t="s">
        <v>59</v>
      </c>
      <c r="E3074" s="45" t="s">
        <v>51</v>
      </c>
      <c r="F3074" s="99">
        <v>6.5</v>
      </c>
      <c r="G3074" s="135"/>
      <c r="H3074" s="135"/>
      <c r="I3074" s="663"/>
    </row>
    <row r="3075" spans="1:9" ht="15.75" x14ac:dyDescent="0.25">
      <c r="A3075" s="45">
        <v>256</v>
      </c>
      <c r="B3075" s="46" t="s">
        <v>4267</v>
      </c>
      <c r="C3075" s="46" t="s">
        <v>724</v>
      </c>
      <c r="D3075" s="45" t="s">
        <v>59</v>
      </c>
      <c r="E3075" s="45" t="s">
        <v>51</v>
      </c>
      <c r="F3075" s="99">
        <v>6</v>
      </c>
      <c r="G3075" s="135"/>
      <c r="H3075" s="135"/>
      <c r="I3075" s="663"/>
    </row>
    <row r="3076" spans="1:9" ht="15.75" x14ac:dyDescent="0.25">
      <c r="A3076" s="45">
        <v>257</v>
      </c>
      <c r="B3076" s="46" t="s">
        <v>4268</v>
      </c>
      <c r="C3076" s="46" t="s">
        <v>724</v>
      </c>
      <c r="D3076" s="45" t="s">
        <v>59</v>
      </c>
      <c r="E3076" s="45" t="s">
        <v>51</v>
      </c>
      <c r="F3076" s="99">
        <v>7.5</v>
      </c>
      <c r="G3076" s="135"/>
      <c r="H3076" s="135"/>
      <c r="I3076" s="663"/>
    </row>
    <row r="3077" spans="1:9" ht="15.75" x14ac:dyDescent="0.25">
      <c r="A3077" s="45">
        <v>258</v>
      </c>
      <c r="B3077" s="46" t="s">
        <v>4269</v>
      </c>
      <c r="C3077" s="46" t="s">
        <v>725</v>
      </c>
      <c r="D3077" s="45" t="s">
        <v>59</v>
      </c>
      <c r="E3077" s="45" t="s">
        <v>51</v>
      </c>
      <c r="F3077" s="99">
        <v>7.4</v>
      </c>
      <c r="G3077" s="135"/>
      <c r="H3077" s="135"/>
      <c r="I3077" s="663"/>
    </row>
    <row r="3078" spans="1:9" ht="15.75" x14ac:dyDescent="0.25">
      <c r="A3078" s="45">
        <v>259</v>
      </c>
      <c r="B3078" s="46" t="s">
        <v>4270</v>
      </c>
      <c r="C3078" s="46" t="s">
        <v>720</v>
      </c>
      <c r="D3078" s="45" t="s">
        <v>59</v>
      </c>
      <c r="E3078" s="45" t="s">
        <v>51</v>
      </c>
      <c r="F3078" s="99">
        <v>7</v>
      </c>
      <c r="G3078" s="135"/>
      <c r="H3078" s="135"/>
      <c r="I3078" s="663"/>
    </row>
    <row r="3079" spans="1:9" ht="15.75" x14ac:dyDescent="0.25">
      <c r="A3079" s="45">
        <v>260</v>
      </c>
      <c r="B3079" s="46" t="s">
        <v>4271</v>
      </c>
      <c r="C3079" s="46" t="s">
        <v>720</v>
      </c>
      <c r="D3079" s="45" t="s">
        <v>59</v>
      </c>
      <c r="E3079" s="45" t="s">
        <v>51</v>
      </c>
      <c r="F3079" s="99">
        <v>7</v>
      </c>
      <c r="G3079" s="135"/>
      <c r="H3079" s="135"/>
      <c r="I3079" s="663"/>
    </row>
    <row r="3080" spans="1:9" s="69" customFormat="1" ht="15.75" x14ac:dyDescent="0.25">
      <c r="A3080" s="45">
        <v>261</v>
      </c>
      <c r="B3080" s="46" t="s">
        <v>4272</v>
      </c>
      <c r="C3080" s="46" t="s">
        <v>720</v>
      </c>
      <c r="D3080" s="45" t="s">
        <v>59</v>
      </c>
      <c r="E3080" s="45" t="s">
        <v>51</v>
      </c>
      <c r="F3080" s="99">
        <v>9</v>
      </c>
      <c r="G3080" s="135"/>
      <c r="H3080" s="135"/>
      <c r="I3080" s="663"/>
    </row>
    <row r="3081" spans="1:9" ht="15.75" x14ac:dyDescent="0.25">
      <c r="A3081" s="45">
        <v>262</v>
      </c>
      <c r="B3081" s="14" t="s">
        <v>730</v>
      </c>
      <c r="C3081" s="14" t="s">
        <v>729</v>
      </c>
      <c r="D3081" s="31" t="s">
        <v>59</v>
      </c>
      <c r="E3081" s="31" t="s">
        <v>3</v>
      </c>
      <c r="F3081" s="101">
        <v>23.36</v>
      </c>
      <c r="G3081" s="64"/>
      <c r="H3081" s="64"/>
      <c r="I3081" s="662"/>
    </row>
    <row r="3082" spans="1:9" ht="15.75" x14ac:dyDescent="0.25">
      <c r="A3082" s="23"/>
      <c r="B3082" s="30" t="s">
        <v>282</v>
      </c>
      <c r="C3082" s="30"/>
      <c r="D3082" s="23"/>
      <c r="E3082" s="23"/>
      <c r="F3082" s="98"/>
      <c r="G3082" s="66"/>
      <c r="H3082" s="66"/>
      <c r="I3082" s="665"/>
    </row>
    <row r="3083" spans="1:9" ht="15.75" x14ac:dyDescent="0.25">
      <c r="A3083" s="45">
        <v>263</v>
      </c>
      <c r="B3083" s="46" t="s">
        <v>4231</v>
      </c>
      <c r="C3083" s="46" t="s">
        <v>724</v>
      </c>
      <c r="D3083" s="45" t="s">
        <v>852</v>
      </c>
      <c r="E3083" s="45" t="s">
        <v>51</v>
      </c>
      <c r="F3083" s="99">
        <v>5</v>
      </c>
      <c r="G3083" s="135"/>
      <c r="H3083" s="135"/>
      <c r="I3083" s="663"/>
    </row>
    <row r="3084" spans="1:9" ht="15.75" x14ac:dyDescent="0.25">
      <c r="A3084" s="45">
        <v>264</v>
      </c>
      <c r="B3084" s="46" t="s">
        <v>4232</v>
      </c>
      <c r="C3084" s="46" t="s">
        <v>724</v>
      </c>
      <c r="D3084" s="45" t="s">
        <v>852</v>
      </c>
      <c r="E3084" s="45" t="s">
        <v>51</v>
      </c>
      <c r="F3084" s="99">
        <v>6.5</v>
      </c>
      <c r="G3084" s="135"/>
      <c r="H3084" s="135"/>
      <c r="I3084" s="663"/>
    </row>
    <row r="3085" spans="1:9" ht="15.75" x14ac:dyDescent="0.25">
      <c r="A3085" s="45">
        <v>265</v>
      </c>
      <c r="B3085" s="46" t="s">
        <v>4233</v>
      </c>
      <c r="C3085" s="46" t="s">
        <v>724</v>
      </c>
      <c r="D3085" s="45" t="s">
        <v>852</v>
      </c>
      <c r="E3085" s="45" t="s">
        <v>51</v>
      </c>
      <c r="F3085" s="99">
        <v>6.5</v>
      </c>
      <c r="G3085" s="135"/>
      <c r="H3085" s="135"/>
      <c r="I3085" s="663"/>
    </row>
    <row r="3086" spans="1:9" ht="15.75" x14ac:dyDescent="0.25">
      <c r="A3086" s="45">
        <v>266</v>
      </c>
      <c r="B3086" s="46" t="s">
        <v>4234</v>
      </c>
      <c r="C3086" s="46" t="s">
        <v>724</v>
      </c>
      <c r="D3086" s="45" t="s">
        <v>852</v>
      </c>
      <c r="E3086" s="45" t="s">
        <v>51</v>
      </c>
      <c r="F3086" s="99">
        <v>6.5</v>
      </c>
      <c r="G3086" s="135"/>
      <c r="H3086" s="135"/>
      <c r="I3086" s="663"/>
    </row>
    <row r="3087" spans="1:9" ht="15.75" x14ac:dyDescent="0.25">
      <c r="A3087" s="45">
        <v>267</v>
      </c>
      <c r="B3087" s="46" t="s">
        <v>4235</v>
      </c>
      <c r="C3087" s="46" t="s">
        <v>724</v>
      </c>
      <c r="D3087" s="45" t="s">
        <v>852</v>
      </c>
      <c r="E3087" s="45" t="s">
        <v>51</v>
      </c>
      <c r="F3087" s="99">
        <v>7</v>
      </c>
      <c r="G3087" s="135"/>
      <c r="H3087" s="135"/>
      <c r="I3087" s="663"/>
    </row>
    <row r="3088" spans="1:9" ht="15.75" x14ac:dyDescent="0.25">
      <c r="A3088" s="45">
        <v>268</v>
      </c>
      <c r="B3088" s="46" t="s">
        <v>4236</v>
      </c>
      <c r="C3088" s="46" t="s">
        <v>724</v>
      </c>
      <c r="D3088" s="45" t="s">
        <v>852</v>
      </c>
      <c r="E3088" s="45" t="s">
        <v>51</v>
      </c>
      <c r="F3088" s="99">
        <v>7</v>
      </c>
      <c r="G3088" s="135"/>
      <c r="H3088" s="135"/>
      <c r="I3088" s="663"/>
    </row>
    <row r="3089" spans="1:9" ht="15.75" x14ac:dyDescent="0.25">
      <c r="A3089" s="45">
        <v>269</v>
      </c>
      <c r="B3089" s="46" t="s">
        <v>4237</v>
      </c>
      <c r="C3089" s="46" t="s">
        <v>724</v>
      </c>
      <c r="D3089" s="45" t="s">
        <v>852</v>
      </c>
      <c r="E3089" s="45" t="s">
        <v>51</v>
      </c>
      <c r="F3089" s="99">
        <v>6</v>
      </c>
      <c r="G3089" s="135"/>
      <c r="H3089" s="135"/>
      <c r="I3089" s="663"/>
    </row>
    <row r="3090" spans="1:9" ht="15.75" x14ac:dyDescent="0.25">
      <c r="A3090" s="45">
        <v>270</v>
      </c>
      <c r="B3090" s="46" t="s">
        <v>4238</v>
      </c>
      <c r="C3090" s="46" t="s">
        <v>724</v>
      </c>
      <c r="D3090" s="45" t="s">
        <v>852</v>
      </c>
      <c r="E3090" s="45" t="s">
        <v>51</v>
      </c>
      <c r="F3090" s="99">
        <v>6</v>
      </c>
      <c r="G3090" s="135"/>
      <c r="H3090" s="135"/>
      <c r="I3090" s="663"/>
    </row>
    <row r="3091" spans="1:9" ht="15.75" x14ac:dyDescent="0.25">
      <c r="A3091" s="45">
        <v>271</v>
      </c>
      <c r="B3091" s="46" t="s">
        <v>4239</v>
      </c>
      <c r="C3091" s="46" t="s">
        <v>724</v>
      </c>
      <c r="D3091" s="45" t="s">
        <v>852</v>
      </c>
      <c r="E3091" s="45" t="s">
        <v>51</v>
      </c>
      <c r="F3091" s="99">
        <v>6.5</v>
      </c>
      <c r="G3091" s="135"/>
      <c r="H3091" s="135"/>
      <c r="I3091" s="663"/>
    </row>
    <row r="3092" spans="1:9" ht="15.75" x14ac:dyDescent="0.25">
      <c r="A3092" s="45">
        <v>272</v>
      </c>
      <c r="B3092" s="46" t="s">
        <v>4240</v>
      </c>
      <c r="C3092" s="46" t="s">
        <v>724</v>
      </c>
      <c r="D3092" s="45" t="s">
        <v>852</v>
      </c>
      <c r="E3092" s="45" t="s">
        <v>51</v>
      </c>
      <c r="F3092" s="99">
        <v>7</v>
      </c>
      <c r="G3092" s="135"/>
      <c r="H3092" s="135"/>
      <c r="I3092" s="663"/>
    </row>
    <row r="3093" spans="1:9" ht="15.75" x14ac:dyDescent="0.25">
      <c r="A3093" s="45">
        <v>273</v>
      </c>
      <c r="B3093" s="46" t="s">
        <v>4241</v>
      </c>
      <c r="C3093" s="46" t="s">
        <v>724</v>
      </c>
      <c r="D3093" s="45" t="s">
        <v>852</v>
      </c>
      <c r="E3093" s="45" t="s">
        <v>51</v>
      </c>
      <c r="F3093" s="99">
        <v>5</v>
      </c>
      <c r="G3093" s="135"/>
      <c r="H3093" s="135"/>
      <c r="I3093" s="663"/>
    </row>
    <row r="3094" spans="1:9" ht="15.75" x14ac:dyDescent="0.25">
      <c r="A3094" s="45">
        <v>274</v>
      </c>
      <c r="B3094" s="46" t="s">
        <v>4242</v>
      </c>
      <c r="C3094" s="46" t="s">
        <v>724</v>
      </c>
      <c r="D3094" s="45" t="s">
        <v>852</v>
      </c>
      <c r="E3094" s="45" t="s">
        <v>51</v>
      </c>
      <c r="F3094" s="99">
        <v>5.38</v>
      </c>
      <c r="G3094" s="135"/>
      <c r="H3094" s="135"/>
      <c r="I3094" s="663"/>
    </row>
    <row r="3095" spans="1:9" ht="15.75" x14ac:dyDescent="0.25">
      <c r="A3095" s="45">
        <v>275</v>
      </c>
      <c r="B3095" s="46" t="s">
        <v>4243</v>
      </c>
      <c r="C3095" s="46" t="s">
        <v>724</v>
      </c>
      <c r="D3095" s="45" t="s">
        <v>852</v>
      </c>
      <c r="E3095" s="45" t="s">
        <v>51</v>
      </c>
      <c r="F3095" s="99">
        <v>5</v>
      </c>
      <c r="G3095" s="135"/>
      <c r="H3095" s="135"/>
      <c r="I3095" s="663"/>
    </row>
    <row r="3096" spans="1:9" ht="15.75" x14ac:dyDescent="0.25">
      <c r="A3096" s="45">
        <v>276</v>
      </c>
      <c r="B3096" s="46" t="s">
        <v>4244</v>
      </c>
      <c r="C3096" s="46" t="s">
        <v>724</v>
      </c>
      <c r="D3096" s="45" t="s">
        <v>852</v>
      </c>
      <c r="E3096" s="45" t="s">
        <v>51</v>
      </c>
      <c r="F3096" s="99">
        <v>9</v>
      </c>
      <c r="G3096" s="135"/>
      <c r="H3096" s="135"/>
      <c r="I3096" s="663"/>
    </row>
    <row r="3097" spans="1:9" ht="15.75" x14ac:dyDescent="0.25">
      <c r="A3097" s="45">
        <v>277</v>
      </c>
      <c r="B3097" s="46" t="s">
        <v>4245</v>
      </c>
      <c r="C3097" s="46" t="s">
        <v>726</v>
      </c>
      <c r="D3097" s="45" t="s">
        <v>852</v>
      </c>
      <c r="E3097" s="45" t="s">
        <v>51</v>
      </c>
      <c r="F3097" s="99">
        <v>12.22</v>
      </c>
      <c r="G3097" s="135"/>
      <c r="H3097" s="135"/>
      <c r="I3097" s="663"/>
    </row>
    <row r="3098" spans="1:9" ht="15.75" x14ac:dyDescent="0.25">
      <c r="A3098" s="45">
        <v>278</v>
      </c>
      <c r="B3098" s="46" t="s">
        <v>4246</v>
      </c>
      <c r="C3098" s="46" t="s">
        <v>724</v>
      </c>
      <c r="D3098" s="45" t="s">
        <v>852</v>
      </c>
      <c r="E3098" s="45" t="s">
        <v>51</v>
      </c>
      <c r="F3098" s="99">
        <v>5</v>
      </c>
      <c r="G3098" s="135"/>
      <c r="H3098" s="135"/>
      <c r="I3098" s="663"/>
    </row>
    <row r="3099" spans="1:9" ht="15.75" x14ac:dyDescent="0.25">
      <c r="A3099" s="45">
        <v>279</v>
      </c>
      <c r="B3099" s="46" t="s">
        <v>4247</v>
      </c>
      <c r="C3099" s="46" t="s">
        <v>724</v>
      </c>
      <c r="D3099" s="45" t="s">
        <v>852</v>
      </c>
      <c r="E3099" s="45" t="s">
        <v>51</v>
      </c>
      <c r="F3099" s="99">
        <v>4.3</v>
      </c>
      <c r="G3099" s="135"/>
      <c r="H3099" s="135"/>
      <c r="I3099" s="663"/>
    </row>
    <row r="3100" spans="1:9" ht="15.75" x14ac:dyDescent="0.25">
      <c r="A3100" s="45">
        <v>280</v>
      </c>
      <c r="B3100" s="46" t="s">
        <v>4248</v>
      </c>
      <c r="C3100" s="46" t="s">
        <v>724</v>
      </c>
      <c r="D3100" s="45" t="s">
        <v>852</v>
      </c>
      <c r="E3100" s="45" t="s">
        <v>51</v>
      </c>
      <c r="F3100" s="99">
        <v>15</v>
      </c>
      <c r="G3100" s="135"/>
      <c r="H3100" s="135"/>
      <c r="I3100" s="663"/>
    </row>
    <row r="3101" spans="1:9" ht="15.75" x14ac:dyDescent="0.25">
      <c r="A3101" s="45">
        <v>281</v>
      </c>
      <c r="B3101" s="46" t="s">
        <v>4249</v>
      </c>
      <c r="C3101" s="46" t="s">
        <v>727</v>
      </c>
      <c r="D3101" s="45" t="s">
        <v>852</v>
      </c>
      <c r="E3101" s="45" t="s">
        <v>51</v>
      </c>
      <c r="F3101" s="99">
        <v>20</v>
      </c>
      <c r="G3101" s="135"/>
      <c r="H3101" s="135"/>
      <c r="I3101" s="663"/>
    </row>
    <row r="3102" spans="1:9" ht="15.75" x14ac:dyDescent="0.25">
      <c r="A3102" s="45">
        <v>282</v>
      </c>
      <c r="B3102" s="46" t="s">
        <v>4250</v>
      </c>
      <c r="C3102" s="46" t="s">
        <v>724</v>
      </c>
      <c r="D3102" s="45" t="s">
        <v>852</v>
      </c>
      <c r="E3102" s="45" t="s">
        <v>51</v>
      </c>
      <c r="F3102" s="99">
        <v>7.7</v>
      </c>
      <c r="G3102" s="135"/>
      <c r="H3102" s="135"/>
      <c r="I3102" s="663"/>
    </row>
    <row r="3103" spans="1:9" ht="15.75" x14ac:dyDescent="0.25">
      <c r="A3103" s="45">
        <v>283</v>
      </c>
      <c r="B3103" s="46" t="s">
        <v>4251</v>
      </c>
      <c r="C3103" s="46" t="s">
        <v>728</v>
      </c>
      <c r="D3103" s="45" t="s">
        <v>852</v>
      </c>
      <c r="E3103" s="45" t="s">
        <v>51</v>
      </c>
      <c r="F3103" s="99">
        <v>25</v>
      </c>
      <c r="G3103" s="135"/>
      <c r="H3103" s="135"/>
      <c r="I3103" s="663"/>
    </row>
    <row r="3104" spans="1:9" ht="15.75" x14ac:dyDescent="0.25">
      <c r="A3104" s="45">
        <v>284</v>
      </c>
      <c r="B3104" s="46" t="s">
        <v>4252</v>
      </c>
      <c r="C3104" s="46" t="s">
        <v>727</v>
      </c>
      <c r="D3104" s="45" t="s">
        <v>852</v>
      </c>
      <c r="E3104" s="45" t="s">
        <v>51</v>
      </c>
      <c r="F3104" s="99">
        <v>2.1</v>
      </c>
      <c r="G3104" s="135"/>
      <c r="H3104" s="135"/>
      <c r="I3104" s="663"/>
    </row>
    <row r="3105" spans="1:9" ht="15.75" x14ac:dyDescent="0.25">
      <c r="A3105" s="45">
        <v>285</v>
      </c>
      <c r="B3105" s="46" t="s">
        <v>4253</v>
      </c>
      <c r="C3105" s="46" t="s">
        <v>729</v>
      </c>
      <c r="D3105" s="45" t="s">
        <v>852</v>
      </c>
      <c r="E3105" s="45" t="s">
        <v>51</v>
      </c>
      <c r="F3105" s="99">
        <v>48</v>
      </c>
      <c r="G3105" s="135"/>
      <c r="H3105" s="135"/>
      <c r="I3105" s="663"/>
    </row>
    <row r="3106" spans="1:9" ht="15.75" x14ac:dyDescent="0.25">
      <c r="A3106" s="45">
        <v>286</v>
      </c>
      <c r="B3106" s="46" t="s">
        <v>4254</v>
      </c>
      <c r="C3106" s="46" t="s">
        <v>727</v>
      </c>
      <c r="D3106" s="45" t="s">
        <v>852</v>
      </c>
      <c r="E3106" s="45" t="s">
        <v>51</v>
      </c>
      <c r="F3106" s="99">
        <v>24</v>
      </c>
      <c r="G3106" s="135"/>
      <c r="H3106" s="135"/>
      <c r="I3106" s="663"/>
    </row>
    <row r="3107" spans="1:9" ht="15.75" x14ac:dyDescent="0.25">
      <c r="A3107" s="73" t="s">
        <v>790</v>
      </c>
      <c r="B3107" s="81" t="s">
        <v>205</v>
      </c>
      <c r="C3107" s="74"/>
      <c r="D3107" s="73"/>
      <c r="E3107" s="73"/>
      <c r="F3107" s="100"/>
      <c r="G3107" s="135"/>
      <c r="H3107" s="135"/>
      <c r="I3107" s="663"/>
    </row>
    <row r="3108" spans="1:9" ht="15.75" x14ac:dyDescent="0.25">
      <c r="A3108" s="45">
        <v>287</v>
      </c>
      <c r="B3108" s="46" t="s">
        <v>4273</v>
      </c>
      <c r="C3108" s="46" t="s">
        <v>875</v>
      </c>
      <c r="D3108" s="45" t="s">
        <v>59</v>
      </c>
      <c r="E3108" s="45" t="s">
        <v>51</v>
      </c>
      <c r="F3108" s="99">
        <v>47</v>
      </c>
      <c r="G3108" s="135"/>
      <c r="H3108" s="135"/>
      <c r="I3108" s="663"/>
    </row>
    <row r="3109" spans="1:9" ht="15.75" x14ac:dyDescent="0.25">
      <c r="A3109" s="45">
        <v>288</v>
      </c>
      <c r="B3109" s="46" t="s">
        <v>4274</v>
      </c>
      <c r="C3109" s="46" t="s">
        <v>875</v>
      </c>
      <c r="D3109" s="45" t="s">
        <v>59</v>
      </c>
      <c r="E3109" s="45" t="s">
        <v>51</v>
      </c>
      <c r="F3109" s="99">
        <v>8.8000000000000007</v>
      </c>
      <c r="G3109" s="135"/>
      <c r="H3109" s="135"/>
      <c r="I3109" s="663"/>
    </row>
    <row r="3110" spans="1:9" ht="15.75" x14ac:dyDescent="0.25">
      <c r="A3110" s="45">
        <v>289</v>
      </c>
      <c r="B3110" s="46" t="s">
        <v>4275</v>
      </c>
      <c r="C3110" s="46" t="s">
        <v>875</v>
      </c>
      <c r="D3110" s="45" t="s">
        <v>59</v>
      </c>
      <c r="E3110" s="45" t="s">
        <v>51</v>
      </c>
      <c r="F3110" s="99">
        <v>7</v>
      </c>
      <c r="G3110" s="135"/>
      <c r="H3110" s="135"/>
      <c r="I3110" s="663"/>
    </row>
    <row r="3111" spans="1:9" ht="15.75" x14ac:dyDescent="0.25">
      <c r="A3111" s="45">
        <v>290</v>
      </c>
      <c r="B3111" s="46" t="s">
        <v>4276</v>
      </c>
      <c r="C3111" s="46" t="s">
        <v>875</v>
      </c>
      <c r="D3111" s="45" t="s">
        <v>59</v>
      </c>
      <c r="E3111" s="45" t="s">
        <v>51</v>
      </c>
      <c r="F3111" s="99">
        <v>8</v>
      </c>
      <c r="G3111" s="135"/>
      <c r="H3111" s="135"/>
      <c r="I3111" s="663"/>
    </row>
    <row r="3112" spans="1:9" ht="15.75" x14ac:dyDescent="0.25">
      <c r="A3112" s="45">
        <v>291</v>
      </c>
      <c r="B3112" s="46" t="s">
        <v>4277</v>
      </c>
      <c r="C3112" s="46" t="s">
        <v>875</v>
      </c>
      <c r="D3112" s="45" t="s">
        <v>59</v>
      </c>
      <c r="E3112" s="45" t="s">
        <v>51</v>
      </c>
      <c r="F3112" s="99">
        <v>10</v>
      </c>
      <c r="G3112" s="135"/>
      <c r="H3112" s="135"/>
      <c r="I3112" s="663"/>
    </row>
    <row r="3113" spans="1:9" ht="15.75" x14ac:dyDescent="0.25">
      <c r="A3113" s="45">
        <v>292</v>
      </c>
      <c r="B3113" s="46" t="s">
        <v>4278</v>
      </c>
      <c r="C3113" s="46" t="s">
        <v>875</v>
      </c>
      <c r="D3113" s="45" t="s">
        <v>59</v>
      </c>
      <c r="E3113" s="45" t="s">
        <v>51</v>
      </c>
      <c r="F3113" s="99">
        <v>7</v>
      </c>
      <c r="G3113" s="135"/>
      <c r="H3113" s="135"/>
      <c r="I3113" s="663"/>
    </row>
    <row r="3114" spans="1:9" ht="15.75" x14ac:dyDescent="0.25">
      <c r="A3114" s="45">
        <v>293</v>
      </c>
      <c r="B3114" s="46" t="s">
        <v>4279</v>
      </c>
      <c r="C3114" s="46" t="s">
        <v>875</v>
      </c>
      <c r="D3114" s="45" t="s">
        <v>59</v>
      </c>
      <c r="E3114" s="45" t="s">
        <v>51</v>
      </c>
      <c r="F3114" s="99">
        <v>9</v>
      </c>
      <c r="G3114" s="135"/>
      <c r="H3114" s="135"/>
      <c r="I3114" s="663"/>
    </row>
    <row r="3115" spans="1:9" ht="15.75" x14ac:dyDescent="0.25">
      <c r="A3115" s="45">
        <v>294</v>
      </c>
      <c r="B3115" s="46" t="s">
        <v>4280</v>
      </c>
      <c r="C3115" s="46" t="s">
        <v>875</v>
      </c>
      <c r="D3115" s="45" t="s">
        <v>59</v>
      </c>
      <c r="E3115" s="45" t="s">
        <v>51</v>
      </c>
      <c r="F3115" s="99">
        <v>16.399999999999999</v>
      </c>
      <c r="G3115" s="135"/>
      <c r="H3115" s="135"/>
      <c r="I3115" s="663"/>
    </row>
    <row r="3116" spans="1:9" ht="15.75" x14ac:dyDescent="0.25">
      <c r="A3116" s="45">
        <v>295</v>
      </c>
      <c r="B3116" s="46" t="s">
        <v>4281</v>
      </c>
      <c r="C3116" s="46" t="s">
        <v>875</v>
      </c>
      <c r="D3116" s="45" t="s">
        <v>59</v>
      </c>
      <c r="E3116" s="45" t="s">
        <v>51</v>
      </c>
      <c r="F3116" s="99">
        <v>15</v>
      </c>
      <c r="G3116" s="135"/>
      <c r="H3116" s="135"/>
      <c r="I3116" s="663"/>
    </row>
    <row r="3117" spans="1:9" ht="15.75" x14ac:dyDescent="0.25">
      <c r="A3117" s="45">
        <v>296</v>
      </c>
      <c r="B3117" s="46" t="s">
        <v>4282</v>
      </c>
      <c r="C3117" s="46" t="s">
        <v>875</v>
      </c>
      <c r="D3117" s="45" t="s">
        <v>59</v>
      </c>
      <c r="E3117" s="45" t="s">
        <v>51</v>
      </c>
      <c r="F3117" s="99">
        <v>10</v>
      </c>
      <c r="G3117" s="135"/>
      <c r="H3117" s="135"/>
      <c r="I3117" s="663"/>
    </row>
    <row r="3118" spans="1:9" ht="15.75" x14ac:dyDescent="0.25">
      <c r="A3118" s="45">
        <v>297</v>
      </c>
      <c r="B3118" s="46" t="s">
        <v>4283</v>
      </c>
      <c r="C3118" s="46" t="s">
        <v>875</v>
      </c>
      <c r="D3118" s="45" t="s">
        <v>59</v>
      </c>
      <c r="E3118" s="45" t="s">
        <v>51</v>
      </c>
      <c r="F3118" s="99">
        <v>8</v>
      </c>
      <c r="G3118" s="135"/>
      <c r="H3118" s="135"/>
      <c r="I3118" s="663"/>
    </row>
    <row r="3119" spans="1:9" ht="15.75" x14ac:dyDescent="0.25">
      <c r="A3119" s="45">
        <v>298</v>
      </c>
      <c r="B3119" s="46" t="s">
        <v>4284</v>
      </c>
      <c r="C3119" s="46" t="s">
        <v>875</v>
      </c>
      <c r="D3119" s="45" t="s">
        <v>59</v>
      </c>
      <c r="E3119" s="45" t="s">
        <v>51</v>
      </c>
      <c r="F3119" s="99">
        <v>15</v>
      </c>
      <c r="G3119" s="135"/>
      <c r="H3119" s="135"/>
      <c r="I3119" s="663"/>
    </row>
    <row r="3120" spans="1:9" ht="15.75" x14ac:dyDescent="0.25">
      <c r="A3120" s="45">
        <v>299</v>
      </c>
      <c r="B3120" s="46" t="s">
        <v>4285</v>
      </c>
      <c r="C3120" s="46" t="s">
        <v>875</v>
      </c>
      <c r="D3120" s="45" t="s">
        <v>59</v>
      </c>
      <c r="E3120" s="45" t="s">
        <v>51</v>
      </c>
      <c r="F3120" s="99">
        <v>12</v>
      </c>
      <c r="G3120" s="135"/>
      <c r="H3120" s="135"/>
      <c r="I3120" s="663"/>
    </row>
    <row r="3121" spans="1:9" s="70" customFormat="1" ht="15.75" x14ac:dyDescent="0.25">
      <c r="A3121" s="45">
        <v>300</v>
      </c>
      <c r="B3121" s="46" t="s">
        <v>4286</v>
      </c>
      <c r="C3121" s="46" t="s">
        <v>875</v>
      </c>
      <c r="D3121" s="45" t="s">
        <v>59</v>
      </c>
      <c r="E3121" s="45" t="s">
        <v>51</v>
      </c>
      <c r="F3121" s="99">
        <v>15</v>
      </c>
      <c r="G3121" s="135"/>
      <c r="H3121" s="135"/>
      <c r="I3121" s="663"/>
    </row>
    <row r="3122" spans="1:9" ht="15.75" x14ac:dyDescent="0.25">
      <c r="A3122" s="73" t="s">
        <v>794</v>
      </c>
      <c r="B3122" s="81" t="s">
        <v>7019</v>
      </c>
      <c r="C3122" s="74"/>
      <c r="D3122" s="73"/>
      <c r="E3122" s="73"/>
      <c r="F3122" s="100"/>
      <c r="G3122" s="135"/>
      <c r="H3122" s="135"/>
      <c r="I3122" s="663"/>
    </row>
    <row r="3123" spans="1:9" ht="15.75" x14ac:dyDescent="0.25">
      <c r="A3123" s="45">
        <v>301</v>
      </c>
      <c r="B3123" s="46" t="s">
        <v>4287</v>
      </c>
      <c r="C3123" s="46" t="s">
        <v>35</v>
      </c>
      <c r="D3123" s="45" t="s">
        <v>59</v>
      </c>
      <c r="E3123" s="45" t="s">
        <v>7</v>
      </c>
      <c r="F3123" s="99">
        <v>30</v>
      </c>
      <c r="G3123" s="158"/>
      <c r="H3123" s="158"/>
      <c r="I3123" s="663"/>
    </row>
    <row r="3124" spans="1:9" ht="15.75" x14ac:dyDescent="0.25">
      <c r="A3124" s="45">
        <v>302</v>
      </c>
      <c r="B3124" s="46" t="s">
        <v>4288</v>
      </c>
      <c r="C3124" s="46" t="s">
        <v>35</v>
      </c>
      <c r="D3124" s="45" t="s">
        <v>59</v>
      </c>
      <c r="E3124" s="45" t="s">
        <v>51</v>
      </c>
      <c r="F3124" s="99">
        <v>21</v>
      </c>
      <c r="G3124" s="135"/>
      <c r="H3124" s="135"/>
      <c r="I3124" s="663"/>
    </row>
    <row r="3125" spans="1:9" ht="15.75" x14ac:dyDescent="0.25">
      <c r="A3125" s="45">
        <v>303</v>
      </c>
      <c r="B3125" s="46" t="s">
        <v>4289</v>
      </c>
      <c r="C3125" s="46" t="s">
        <v>35</v>
      </c>
      <c r="D3125" s="45" t="s">
        <v>59</v>
      </c>
      <c r="E3125" s="45" t="s">
        <v>51</v>
      </c>
      <c r="F3125" s="99">
        <v>9</v>
      </c>
      <c r="G3125" s="135"/>
      <c r="H3125" s="135"/>
      <c r="I3125" s="663"/>
    </row>
    <row r="3126" spans="1:9" ht="15.75" x14ac:dyDescent="0.25">
      <c r="A3126" s="45">
        <v>304</v>
      </c>
      <c r="B3126" s="46" t="s">
        <v>4290</v>
      </c>
      <c r="C3126" s="46" t="s">
        <v>35</v>
      </c>
      <c r="D3126" s="45" t="s">
        <v>59</v>
      </c>
      <c r="E3126" s="45" t="s">
        <v>51</v>
      </c>
      <c r="F3126" s="99">
        <v>16</v>
      </c>
      <c r="G3126" s="135"/>
      <c r="H3126" s="135"/>
      <c r="I3126" s="663"/>
    </row>
    <row r="3127" spans="1:9" ht="15.75" x14ac:dyDescent="0.25">
      <c r="A3127" s="45">
        <v>305</v>
      </c>
      <c r="B3127" s="46" t="s">
        <v>4291</v>
      </c>
      <c r="C3127" s="46" t="s">
        <v>35</v>
      </c>
      <c r="D3127" s="45" t="s">
        <v>59</v>
      </c>
      <c r="E3127" s="45" t="s">
        <v>51</v>
      </c>
      <c r="F3127" s="99">
        <v>6</v>
      </c>
      <c r="G3127" s="135"/>
      <c r="H3127" s="135"/>
      <c r="I3127" s="663"/>
    </row>
    <row r="3128" spans="1:9" ht="15.75" x14ac:dyDescent="0.25">
      <c r="A3128" s="45">
        <v>306</v>
      </c>
      <c r="B3128" s="46" t="s">
        <v>4292</v>
      </c>
      <c r="C3128" s="46" t="s">
        <v>35</v>
      </c>
      <c r="D3128" s="45" t="s">
        <v>59</v>
      </c>
      <c r="E3128" s="45" t="s">
        <v>51</v>
      </c>
      <c r="F3128" s="99">
        <v>28</v>
      </c>
      <c r="G3128" s="135"/>
      <c r="H3128" s="135"/>
      <c r="I3128" s="663"/>
    </row>
    <row r="3129" spans="1:9" ht="15.75" x14ac:dyDescent="0.25">
      <c r="A3129" s="45">
        <v>307</v>
      </c>
      <c r="B3129" s="46" t="s">
        <v>4293</v>
      </c>
      <c r="C3129" s="46" t="s">
        <v>35</v>
      </c>
      <c r="D3129" s="45" t="s">
        <v>59</v>
      </c>
      <c r="E3129" s="45" t="s">
        <v>51</v>
      </c>
      <c r="F3129" s="99">
        <v>43</v>
      </c>
      <c r="G3129" s="135"/>
      <c r="H3129" s="135"/>
      <c r="I3129" s="663"/>
    </row>
    <row r="3130" spans="1:9" s="70" customFormat="1" ht="15.75" x14ac:dyDescent="0.25">
      <c r="A3130" s="45">
        <v>308</v>
      </c>
      <c r="B3130" s="46" t="s">
        <v>4294</v>
      </c>
      <c r="C3130" s="46" t="s">
        <v>35</v>
      </c>
      <c r="D3130" s="45" t="s">
        <v>59</v>
      </c>
      <c r="E3130" s="45" t="s">
        <v>51</v>
      </c>
      <c r="F3130" s="99">
        <v>31</v>
      </c>
      <c r="G3130" s="135"/>
      <c r="H3130" s="135"/>
      <c r="I3130" s="663"/>
    </row>
    <row r="3131" spans="1:9" ht="15.75" x14ac:dyDescent="0.25">
      <c r="A3131" s="45">
        <v>309</v>
      </c>
      <c r="B3131" s="46" t="s">
        <v>4295</v>
      </c>
      <c r="C3131" s="46" t="s">
        <v>35</v>
      </c>
      <c r="D3131" s="45" t="s">
        <v>59</v>
      </c>
      <c r="E3131" s="45" t="s">
        <v>51</v>
      </c>
      <c r="F3131" s="99">
        <v>12</v>
      </c>
      <c r="G3131" s="135"/>
      <c r="H3131" s="135"/>
      <c r="I3131" s="663"/>
    </row>
    <row r="3132" spans="1:9" ht="15.75" x14ac:dyDescent="0.25">
      <c r="A3132" s="45">
        <v>310</v>
      </c>
      <c r="B3132" s="46" t="s">
        <v>4296</v>
      </c>
      <c r="C3132" s="46" t="s">
        <v>35</v>
      </c>
      <c r="D3132" s="45" t="s">
        <v>59</v>
      </c>
      <c r="E3132" s="45" t="s">
        <v>7</v>
      </c>
      <c r="F3132" s="99">
        <v>40</v>
      </c>
      <c r="G3132" s="158"/>
      <c r="H3132" s="158"/>
      <c r="I3132" s="663"/>
    </row>
    <row r="3133" spans="1:9" ht="15.75" x14ac:dyDescent="0.25">
      <c r="A3133" s="45">
        <v>311</v>
      </c>
      <c r="B3133" s="46" t="s">
        <v>4297</v>
      </c>
      <c r="C3133" s="46" t="s">
        <v>35</v>
      </c>
      <c r="D3133" s="45" t="s">
        <v>59</v>
      </c>
      <c r="E3133" s="45" t="s">
        <v>51</v>
      </c>
      <c r="F3133" s="99">
        <v>17</v>
      </c>
      <c r="G3133" s="135"/>
      <c r="H3133" s="135"/>
      <c r="I3133" s="663"/>
    </row>
    <row r="3134" spans="1:9" ht="15.75" x14ac:dyDescent="0.25">
      <c r="A3134" s="45">
        <v>312</v>
      </c>
      <c r="B3134" s="46" t="s">
        <v>4298</v>
      </c>
      <c r="C3134" s="46" t="s">
        <v>35</v>
      </c>
      <c r="D3134" s="45" t="s">
        <v>59</v>
      </c>
      <c r="E3134" s="45" t="s">
        <v>51</v>
      </c>
      <c r="F3134" s="99">
        <v>10</v>
      </c>
      <c r="G3134" s="135"/>
      <c r="H3134" s="135"/>
      <c r="I3134" s="663"/>
    </row>
    <row r="3135" spans="1:9" ht="15.75" x14ac:dyDescent="0.25">
      <c r="A3135" s="45">
        <v>313</v>
      </c>
      <c r="B3135" s="46" t="s">
        <v>4299</v>
      </c>
      <c r="C3135" s="46" t="s">
        <v>35</v>
      </c>
      <c r="D3135" s="45" t="s">
        <v>59</v>
      </c>
      <c r="E3135" s="45" t="s">
        <v>51</v>
      </c>
      <c r="F3135" s="99">
        <v>13</v>
      </c>
      <c r="G3135" s="135"/>
      <c r="H3135" s="135"/>
      <c r="I3135" s="663"/>
    </row>
    <row r="3136" spans="1:9" ht="15.75" x14ac:dyDescent="0.25">
      <c r="A3136" s="45">
        <v>314</v>
      </c>
      <c r="B3136" s="46" t="s">
        <v>4300</v>
      </c>
      <c r="C3136" s="46" t="s">
        <v>35</v>
      </c>
      <c r="D3136" s="45" t="s">
        <v>59</v>
      </c>
      <c r="E3136" s="45" t="s">
        <v>51</v>
      </c>
      <c r="F3136" s="99">
        <v>10</v>
      </c>
      <c r="G3136" s="135"/>
      <c r="H3136" s="135"/>
      <c r="I3136" s="663"/>
    </row>
    <row r="3137" spans="1:9" s="70" customFormat="1" ht="15.75" x14ac:dyDescent="0.25">
      <c r="A3137" s="45">
        <v>315</v>
      </c>
      <c r="B3137" s="46" t="s">
        <v>4301</v>
      </c>
      <c r="C3137" s="46" t="s">
        <v>35</v>
      </c>
      <c r="D3137" s="45" t="s">
        <v>59</v>
      </c>
      <c r="E3137" s="45" t="s">
        <v>51</v>
      </c>
      <c r="F3137" s="99">
        <v>12</v>
      </c>
      <c r="G3137" s="135"/>
      <c r="H3137" s="135"/>
      <c r="I3137" s="663"/>
    </row>
    <row r="3138" spans="1:9" ht="15.75" x14ac:dyDescent="0.25">
      <c r="A3138" s="45">
        <v>316</v>
      </c>
      <c r="B3138" s="46" t="s">
        <v>4302</v>
      </c>
      <c r="C3138" s="46" t="s">
        <v>35</v>
      </c>
      <c r="D3138" s="45" t="s">
        <v>59</v>
      </c>
      <c r="E3138" s="45" t="s">
        <v>51</v>
      </c>
      <c r="F3138" s="99">
        <v>28</v>
      </c>
      <c r="G3138" s="135"/>
      <c r="H3138" s="135"/>
      <c r="I3138" s="663"/>
    </row>
    <row r="3139" spans="1:9" ht="15.75" x14ac:dyDescent="0.25">
      <c r="A3139" s="45">
        <v>317</v>
      </c>
      <c r="B3139" s="46" t="s">
        <v>15</v>
      </c>
      <c r="C3139" s="46" t="s">
        <v>5541</v>
      </c>
      <c r="D3139" s="45" t="s">
        <v>59</v>
      </c>
      <c r="E3139" s="45" t="s">
        <v>51</v>
      </c>
      <c r="F3139" s="99">
        <v>43.5</v>
      </c>
      <c r="G3139" s="158"/>
      <c r="H3139" s="158"/>
      <c r="I3139" s="663"/>
    </row>
    <row r="3140" spans="1:9" ht="15.75" x14ac:dyDescent="0.25">
      <c r="A3140" s="45">
        <v>318</v>
      </c>
      <c r="B3140" s="46" t="s">
        <v>4303</v>
      </c>
      <c r="C3140" s="46" t="s">
        <v>35</v>
      </c>
      <c r="D3140" s="45" t="s">
        <v>59</v>
      </c>
      <c r="E3140" s="45" t="s">
        <v>51</v>
      </c>
      <c r="F3140" s="99">
        <v>13</v>
      </c>
      <c r="G3140" s="135"/>
      <c r="H3140" s="135"/>
      <c r="I3140" s="663"/>
    </row>
    <row r="3141" spans="1:9" ht="15.75" x14ac:dyDescent="0.25">
      <c r="A3141" s="45">
        <v>319</v>
      </c>
      <c r="B3141" s="46" t="s">
        <v>4304</v>
      </c>
      <c r="C3141" s="46" t="s">
        <v>35</v>
      </c>
      <c r="D3141" s="45" t="s">
        <v>59</v>
      </c>
      <c r="E3141" s="45" t="s">
        <v>51</v>
      </c>
      <c r="F3141" s="99">
        <v>6</v>
      </c>
      <c r="G3141" s="135"/>
      <c r="H3141" s="135"/>
      <c r="I3141" s="663"/>
    </row>
    <row r="3142" spans="1:9" ht="15.75" x14ac:dyDescent="0.25">
      <c r="A3142" s="45">
        <v>320</v>
      </c>
      <c r="B3142" s="46" t="s">
        <v>4305</v>
      </c>
      <c r="C3142" s="46" t="s">
        <v>35</v>
      </c>
      <c r="D3142" s="45" t="s">
        <v>59</v>
      </c>
      <c r="E3142" s="45" t="s">
        <v>51</v>
      </c>
      <c r="F3142" s="99">
        <v>20</v>
      </c>
      <c r="G3142" s="135"/>
      <c r="H3142" s="135"/>
      <c r="I3142" s="663"/>
    </row>
    <row r="3143" spans="1:9" ht="15.75" x14ac:dyDescent="0.25">
      <c r="A3143" s="45">
        <v>321</v>
      </c>
      <c r="B3143" s="46" t="s">
        <v>4306</v>
      </c>
      <c r="C3143" s="46" t="s">
        <v>35</v>
      </c>
      <c r="D3143" s="45" t="s">
        <v>59</v>
      </c>
      <c r="E3143" s="45" t="s">
        <v>51</v>
      </c>
      <c r="F3143" s="99">
        <v>8</v>
      </c>
      <c r="G3143" s="135"/>
      <c r="H3143" s="135"/>
      <c r="I3143" s="663"/>
    </row>
    <row r="3144" spans="1:9" ht="15.75" x14ac:dyDescent="0.25">
      <c r="A3144" s="45">
        <v>322</v>
      </c>
      <c r="B3144" s="46" t="s">
        <v>4307</v>
      </c>
      <c r="C3144" s="46" t="s">
        <v>35</v>
      </c>
      <c r="D3144" s="45" t="s">
        <v>59</v>
      </c>
      <c r="E3144" s="45" t="s">
        <v>51</v>
      </c>
      <c r="F3144" s="99">
        <v>11</v>
      </c>
      <c r="G3144" s="135"/>
      <c r="H3144" s="135"/>
      <c r="I3144" s="663"/>
    </row>
    <row r="3145" spans="1:9" ht="15.75" x14ac:dyDescent="0.25">
      <c r="A3145" s="45">
        <v>323</v>
      </c>
      <c r="B3145" s="46" t="s">
        <v>4308</v>
      </c>
      <c r="C3145" s="46" t="s">
        <v>35</v>
      </c>
      <c r="D3145" s="45" t="s">
        <v>59</v>
      </c>
      <c r="E3145" s="45" t="s">
        <v>51</v>
      </c>
      <c r="F3145" s="99">
        <v>29</v>
      </c>
      <c r="G3145" s="135"/>
      <c r="H3145" s="135"/>
      <c r="I3145" s="663"/>
    </row>
    <row r="3146" spans="1:9" ht="15.75" x14ac:dyDescent="0.25">
      <c r="A3146" s="45">
        <v>324</v>
      </c>
      <c r="B3146" s="46" t="s">
        <v>4309</v>
      </c>
      <c r="C3146" s="46" t="s">
        <v>35</v>
      </c>
      <c r="D3146" s="45" t="s">
        <v>59</v>
      </c>
      <c r="E3146" s="45" t="s">
        <v>51</v>
      </c>
      <c r="F3146" s="99">
        <v>17</v>
      </c>
      <c r="G3146" s="135"/>
      <c r="H3146" s="135"/>
      <c r="I3146" s="663"/>
    </row>
    <row r="3147" spans="1:9" ht="15.75" x14ac:dyDescent="0.25">
      <c r="A3147" s="45">
        <v>325</v>
      </c>
      <c r="B3147" s="46" t="s">
        <v>4310</v>
      </c>
      <c r="C3147" s="46" t="s">
        <v>35</v>
      </c>
      <c r="D3147" s="45" t="s">
        <v>59</v>
      </c>
      <c r="E3147" s="45" t="s">
        <v>51</v>
      </c>
      <c r="F3147" s="99">
        <v>18</v>
      </c>
      <c r="G3147" s="135"/>
      <c r="H3147" s="135"/>
      <c r="I3147" s="663"/>
    </row>
    <row r="3148" spans="1:9" ht="15.75" x14ac:dyDescent="0.25">
      <c r="A3148" s="45">
        <v>326</v>
      </c>
      <c r="B3148" s="46" t="s">
        <v>4311</v>
      </c>
      <c r="C3148" s="46" t="s">
        <v>35</v>
      </c>
      <c r="D3148" s="45" t="s">
        <v>59</v>
      </c>
      <c r="E3148" s="45" t="s">
        <v>51</v>
      </c>
      <c r="F3148" s="99">
        <v>25</v>
      </c>
      <c r="G3148" s="135"/>
      <c r="H3148" s="135"/>
      <c r="I3148" s="663"/>
    </row>
    <row r="3149" spans="1:9" ht="15.75" x14ac:dyDescent="0.25">
      <c r="A3149" s="45">
        <v>327</v>
      </c>
      <c r="B3149" s="46" t="s">
        <v>4312</v>
      </c>
      <c r="C3149" s="46" t="s">
        <v>35</v>
      </c>
      <c r="D3149" s="45" t="s">
        <v>59</v>
      </c>
      <c r="E3149" s="45" t="s">
        <v>51</v>
      </c>
      <c r="F3149" s="99">
        <v>6</v>
      </c>
      <c r="G3149" s="135"/>
      <c r="H3149" s="135"/>
      <c r="I3149" s="663"/>
    </row>
    <row r="3150" spans="1:9" ht="15.75" x14ac:dyDescent="0.25">
      <c r="A3150" s="45">
        <v>328</v>
      </c>
      <c r="B3150" s="46" t="s">
        <v>4313</v>
      </c>
      <c r="C3150" s="46" t="s">
        <v>731</v>
      </c>
      <c r="D3150" s="45" t="s">
        <v>59</v>
      </c>
      <c r="E3150" s="45" t="s">
        <v>7</v>
      </c>
      <c r="F3150" s="99">
        <v>39.5</v>
      </c>
      <c r="G3150" s="135"/>
      <c r="H3150" s="135"/>
      <c r="I3150" s="663"/>
    </row>
    <row r="3151" spans="1:9" ht="15.75" x14ac:dyDescent="0.25">
      <c r="A3151" s="45">
        <v>329</v>
      </c>
      <c r="B3151" s="46" t="s">
        <v>4315</v>
      </c>
      <c r="C3151" s="46" t="s">
        <v>35</v>
      </c>
      <c r="D3151" s="45" t="s">
        <v>59</v>
      </c>
      <c r="E3151" s="45" t="s">
        <v>51</v>
      </c>
      <c r="F3151" s="99">
        <v>22</v>
      </c>
      <c r="G3151" s="135"/>
      <c r="H3151" s="135"/>
      <c r="I3151" s="663"/>
    </row>
    <row r="3152" spans="1:9" ht="15.75" x14ac:dyDescent="0.25">
      <c r="A3152" s="45">
        <v>330</v>
      </c>
      <c r="B3152" s="46" t="s">
        <v>732</v>
      </c>
      <c r="C3152" s="46" t="s">
        <v>35</v>
      </c>
      <c r="D3152" s="45" t="s">
        <v>59</v>
      </c>
      <c r="E3152" s="45" t="s">
        <v>7</v>
      </c>
      <c r="F3152" s="99">
        <v>4.5</v>
      </c>
      <c r="G3152" s="135"/>
      <c r="H3152" s="135"/>
      <c r="I3152" s="663"/>
    </row>
    <row r="3153" spans="1:9" ht="15.75" x14ac:dyDescent="0.25">
      <c r="A3153" s="45">
        <v>331</v>
      </c>
      <c r="B3153" s="46" t="s">
        <v>4314</v>
      </c>
      <c r="C3153" s="46" t="s">
        <v>35</v>
      </c>
      <c r="D3153" s="45" t="s">
        <v>59</v>
      </c>
      <c r="E3153" s="45" t="s">
        <v>51</v>
      </c>
      <c r="F3153" s="99">
        <v>1.5</v>
      </c>
      <c r="G3153" s="135"/>
      <c r="H3153" s="135"/>
      <c r="I3153" s="663"/>
    </row>
    <row r="3154" spans="1:9" ht="15.75" x14ac:dyDescent="0.25">
      <c r="A3154" s="45">
        <v>332</v>
      </c>
      <c r="B3154" s="46" t="s">
        <v>4316</v>
      </c>
      <c r="C3154" s="46" t="s">
        <v>35</v>
      </c>
      <c r="D3154" s="45" t="s">
        <v>59</v>
      </c>
      <c r="E3154" s="45" t="s">
        <v>51</v>
      </c>
      <c r="F3154" s="99">
        <v>3</v>
      </c>
      <c r="G3154" s="135"/>
      <c r="H3154" s="135"/>
      <c r="I3154" s="663"/>
    </row>
    <row r="3155" spans="1:9" ht="15.75" x14ac:dyDescent="0.25">
      <c r="A3155" s="45">
        <v>333</v>
      </c>
      <c r="B3155" s="46" t="s">
        <v>4317</v>
      </c>
      <c r="C3155" s="46" t="s">
        <v>35</v>
      </c>
      <c r="D3155" s="45" t="s">
        <v>59</v>
      </c>
      <c r="E3155" s="45" t="s">
        <v>51</v>
      </c>
      <c r="F3155" s="99">
        <v>14</v>
      </c>
      <c r="G3155" s="135"/>
      <c r="H3155" s="135"/>
      <c r="I3155" s="663"/>
    </row>
    <row r="3156" spans="1:9" ht="15.75" x14ac:dyDescent="0.25">
      <c r="A3156" s="45">
        <v>334</v>
      </c>
      <c r="B3156" s="46" t="s">
        <v>4318</v>
      </c>
      <c r="C3156" s="46" t="s">
        <v>35</v>
      </c>
      <c r="D3156" s="45" t="s">
        <v>59</v>
      </c>
      <c r="E3156" s="45" t="s">
        <v>51</v>
      </c>
      <c r="F3156" s="99">
        <v>43</v>
      </c>
      <c r="G3156" s="135"/>
      <c r="H3156" s="135"/>
      <c r="I3156" s="663"/>
    </row>
    <row r="3157" spans="1:9" ht="15.75" x14ac:dyDescent="0.25">
      <c r="A3157" s="45">
        <v>335</v>
      </c>
      <c r="B3157" s="46" t="s">
        <v>4319</v>
      </c>
      <c r="C3157" s="46" t="s">
        <v>35</v>
      </c>
      <c r="D3157" s="45" t="s">
        <v>59</v>
      </c>
      <c r="E3157" s="45" t="s">
        <v>51</v>
      </c>
      <c r="F3157" s="99">
        <v>9</v>
      </c>
      <c r="G3157" s="135"/>
      <c r="H3157" s="135"/>
      <c r="I3157" s="663"/>
    </row>
    <row r="3158" spans="1:9" s="70" customFormat="1" ht="15.75" x14ac:dyDescent="0.25">
      <c r="A3158" s="45">
        <v>336</v>
      </c>
      <c r="B3158" s="46" t="s">
        <v>4320</v>
      </c>
      <c r="C3158" s="46" t="s">
        <v>35</v>
      </c>
      <c r="D3158" s="45" t="s">
        <v>59</v>
      </c>
      <c r="E3158" s="45" t="s">
        <v>51</v>
      </c>
      <c r="F3158" s="99">
        <v>7</v>
      </c>
      <c r="G3158" s="135"/>
      <c r="H3158" s="135"/>
      <c r="I3158" s="663"/>
    </row>
    <row r="3159" spans="1:9" s="70" customFormat="1" ht="15.75" x14ac:dyDescent="0.25">
      <c r="A3159" s="45">
        <v>337</v>
      </c>
      <c r="B3159" s="46" t="s">
        <v>4321</v>
      </c>
      <c r="C3159" s="46" t="s">
        <v>35</v>
      </c>
      <c r="D3159" s="45" t="s">
        <v>59</v>
      </c>
      <c r="E3159" s="45" t="s">
        <v>51</v>
      </c>
      <c r="F3159" s="99">
        <v>24</v>
      </c>
      <c r="G3159" s="135"/>
      <c r="H3159" s="135"/>
      <c r="I3159" s="663"/>
    </row>
    <row r="3160" spans="1:9" s="70" customFormat="1" ht="15.75" x14ac:dyDescent="0.25">
      <c r="A3160" s="45">
        <v>338</v>
      </c>
      <c r="B3160" s="46" t="s">
        <v>4322</v>
      </c>
      <c r="C3160" s="46" t="s">
        <v>35</v>
      </c>
      <c r="D3160" s="45" t="s">
        <v>59</v>
      </c>
      <c r="E3160" s="45" t="s">
        <v>51</v>
      </c>
      <c r="F3160" s="99">
        <v>18</v>
      </c>
      <c r="G3160" s="158"/>
      <c r="H3160" s="158"/>
      <c r="I3160" s="663"/>
    </row>
    <row r="3161" spans="1:9" s="70" customFormat="1" ht="15.75" x14ac:dyDescent="0.25">
      <c r="A3161" s="45">
        <v>339</v>
      </c>
      <c r="B3161" s="46" t="s">
        <v>4323</v>
      </c>
      <c r="C3161" s="46" t="s">
        <v>35</v>
      </c>
      <c r="D3161" s="45" t="s">
        <v>59</v>
      </c>
      <c r="E3161" s="45" t="s">
        <v>51</v>
      </c>
      <c r="F3161" s="99">
        <v>10</v>
      </c>
      <c r="G3161" s="158"/>
      <c r="H3161" s="158"/>
      <c r="I3161" s="663"/>
    </row>
    <row r="3162" spans="1:9" s="70" customFormat="1" ht="15.75" x14ac:dyDescent="0.25">
      <c r="A3162" s="45">
        <v>340</v>
      </c>
      <c r="B3162" s="46" t="s">
        <v>4324</v>
      </c>
      <c r="C3162" s="46" t="s">
        <v>35</v>
      </c>
      <c r="D3162" s="45" t="s">
        <v>59</v>
      </c>
      <c r="E3162" s="45" t="s">
        <v>51</v>
      </c>
      <c r="F3162" s="99">
        <v>8</v>
      </c>
      <c r="G3162" s="158"/>
      <c r="H3162" s="158"/>
      <c r="I3162" s="663"/>
    </row>
    <row r="3163" spans="1:9" s="70" customFormat="1" ht="15.75" x14ac:dyDescent="0.25">
      <c r="A3163" s="45">
        <v>341</v>
      </c>
      <c r="B3163" s="46" t="s">
        <v>4325</v>
      </c>
      <c r="C3163" s="46" t="s">
        <v>35</v>
      </c>
      <c r="D3163" s="45" t="s">
        <v>59</v>
      </c>
      <c r="E3163" s="45" t="s">
        <v>7</v>
      </c>
      <c r="F3163" s="99">
        <v>15</v>
      </c>
      <c r="G3163" s="158"/>
      <c r="H3163" s="158"/>
      <c r="I3163" s="663"/>
    </row>
    <row r="3164" spans="1:9" s="70" customFormat="1" ht="15.75" x14ac:dyDescent="0.25">
      <c r="A3164" s="45">
        <v>342</v>
      </c>
      <c r="B3164" s="46" t="s">
        <v>4326</v>
      </c>
      <c r="C3164" s="46" t="s">
        <v>35</v>
      </c>
      <c r="D3164" s="45" t="s">
        <v>59</v>
      </c>
      <c r="E3164" s="45" t="s">
        <v>51</v>
      </c>
      <c r="F3164" s="99">
        <v>2</v>
      </c>
      <c r="G3164" s="158"/>
      <c r="H3164" s="158"/>
      <c r="I3164" s="663"/>
    </row>
    <row r="3165" spans="1:9" ht="15.75" x14ac:dyDescent="0.25">
      <c r="A3165" s="45">
        <v>343</v>
      </c>
      <c r="B3165" s="46" t="s">
        <v>4327</v>
      </c>
      <c r="C3165" s="46" t="s">
        <v>35</v>
      </c>
      <c r="D3165" s="45" t="s">
        <v>59</v>
      </c>
      <c r="E3165" s="45" t="s">
        <v>51</v>
      </c>
      <c r="F3165" s="99">
        <v>7</v>
      </c>
      <c r="G3165" s="158"/>
      <c r="H3165" s="158"/>
      <c r="I3165" s="663"/>
    </row>
    <row r="3166" spans="1:9" ht="15.75" x14ac:dyDescent="0.25">
      <c r="A3166" s="45">
        <v>344</v>
      </c>
      <c r="B3166" s="46" t="s">
        <v>4328</v>
      </c>
      <c r="C3166" s="46" t="s">
        <v>35</v>
      </c>
      <c r="D3166" s="45" t="s">
        <v>59</v>
      </c>
      <c r="E3166" s="45" t="s">
        <v>51</v>
      </c>
      <c r="F3166" s="99">
        <v>6</v>
      </c>
      <c r="G3166" s="158"/>
      <c r="H3166" s="158"/>
      <c r="I3166" s="663"/>
    </row>
    <row r="3167" spans="1:9" ht="15.75" x14ac:dyDescent="0.25">
      <c r="A3167" s="73" t="s">
        <v>795</v>
      </c>
      <c r="B3167" s="81" t="s">
        <v>16</v>
      </c>
      <c r="C3167" s="74"/>
      <c r="D3167" s="73"/>
      <c r="E3167" s="73"/>
      <c r="F3167" s="100"/>
      <c r="G3167" s="135"/>
      <c r="H3167" s="135"/>
      <c r="I3167" s="663"/>
    </row>
    <row r="3168" spans="1:9" ht="15.75" x14ac:dyDescent="0.25">
      <c r="A3168" s="45">
        <v>345</v>
      </c>
      <c r="B3168" s="46" t="s">
        <v>4329</v>
      </c>
      <c r="C3168" s="46" t="s">
        <v>733</v>
      </c>
      <c r="D3168" s="45" t="s">
        <v>59</v>
      </c>
      <c r="E3168" s="45" t="s">
        <v>51</v>
      </c>
      <c r="F3168" s="99">
        <v>2</v>
      </c>
      <c r="G3168" s="135"/>
      <c r="H3168" s="135"/>
      <c r="I3168" s="663"/>
    </row>
    <row r="3169" spans="1:9" ht="15.75" x14ac:dyDescent="0.25">
      <c r="A3169" s="45">
        <v>346</v>
      </c>
      <c r="B3169" s="46" t="s">
        <v>4330</v>
      </c>
      <c r="C3169" s="46" t="s">
        <v>733</v>
      </c>
      <c r="D3169" s="45" t="s">
        <v>59</v>
      </c>
      <c r="E3169" s="45" t="s">
        <v>51</v>
      </c>
      <c r="F3169" s="99">
        <v>5.5</v>
      </c>
      <c r="G3169" s="135"/>
      <c r="H3169" s="135"/>
      <c r="I3169" s="663"/>
    </row>
    <row r="3170" spans="1:9" ht="15.75" x14ac:dyDescent="0.25">
      <c r="A3170" s="45">
        <v>347</v>
      </c>
      <c r="B3170" s="46" t="s">
        <v>4331</v>
      </c>
      <c r="C3170" s="46" t="s">
        <v>733</v>
      </c>
      <c r="D3170" s="45" t="s">
        <v>59</v>
      </c>
      <c r="E3170" s="45" t="s">
        <v>51</v>
      </c>
      <c r="F3170" s="99">
        <v>7.6</v>
      </c>
      <c r="G3170" s="135"/>
      <c r="H3170" s="135"/>
      <c r="I3170" s="663"/>
    </row>
    <row r="3171" spans="1:9" ht="15.75" x14ac:dyDescent="0.25">
      <c r="A3171" s="45">
        <v>348</v>
      </c>
      <c r="B3171" s="46" t="s">
        <v>4332</v>
      </c>
      <c r="C3171" s="46" t="s">
        <v>733</v>
      </c>
      <c r="D3171" s="45" t="s">
        <v>59</v>
      </c>
      <c r="E3171" s="45" t="s">
        <v>51</v>
      </c>
      <c r="F3171" s="99">
        <v>11</v>
      </c>
      <c r="G3171" s="135"/>
      <c r="H3171" s="135"/>
      <c r="I3171" s="663"/>
    </row>
    <row r="3172" spans="1:9" ht="15.75" x14ac:dyDescent="0.25">
      <c r="A3172" s="45">
        <v>349</v>
      </c>
      <c r="B3172" s="46" t="s">
        <v>4333</v>
      </c>
      <c r="C3172" s="46" t="s">
        <v>733</v>
      </c>
      <c r="D3172" s="45" t="s">
        <v>59</v>
      </c>
      <c r="E3172" s="45" t="s">
        <v>51</v>
      </c>
      <c r="F3172" s="99">
        <v>7.9</v>
      </c>
      <c r="G3172" s="135"/>
      <c r="H3172" s="135"/>
      <c r="I3172" s="663"/>
    </row>
    <row r="3173" spans="1:9" ht="15.75" x14ac:dyDescent="0.25">
      <c r="A3173" s="45">
        <v>350</v>
      </c>
      <c r="B3173" s="46" t="s">
        <v>4334</v>
      </c>
      <c r="C3173" s="46" t="s">
        <v>733</v>
      </c>
      <c r="D3173" s="45" t="s">
        <v>59</v>
      </c>
      <c r="E3173" s="45" t="s">
        <v>51</v>
      </c>
      <c r="F3173" s="99">
        <v>17</v>
      </c>
      <c r="G3173" s="135"/>
      <c r="H3173" s="135"/>
      <c r="I3173" s="663"/>
    </row>
    <row r="3174" spans="1:9" ht="15.75" x14ac:dyDescent="0.25">
      <c r="A3174" s="45">
        <v>351</v>
      </c>
      <c r="B3174" s="46" t="s">
        <v>4335</v>
      </c>
      <c r="C3174" s="46" t="s">
        <v>733</v>
      </c>
      <c r="D3174" s="45" t="s">
        <v>59</v>
      </c>
      <c r="E3174" s="45" t="s">
        <v>7</v>
      </c>
      <c r="F3174" s="99">
        <v>37.9</v>
      </c>
      <c r="G3174" s="135"/>
      <c r="H3174" s="135"/>
      <c r="I3174" s="663"/>
    </row>
    <row r="3175" spans="1:9" ht="15.75" x14ac:dyDescent="0.25">
      <c r="A3175" s="45">
        <v>352</v>
      </c>
      <c r="B3175" s="46" t="s">
        <v>4336</v>
      </c>
      <c r="C3175" s="46" t="s">
        <v>733</v>
      </c>
      <c r="D3175" s="45" t="s">
        <v>59</v>
      </c>
      <c r="E3175" s="45" t="s">
        <v>51</v>
      </c>
      <c r="F3175" s="99">
        <v>1.4</v>
      </c>
      <c r="G3175" s="135"/>
      <c r="H3175" s="135"/>
      <c r="I3175" s="663"/>
    </row>
    <row r="3176" spans="1:9" ht="15.75" x14ac:dyDescent="0.25">
      <c r="A3176" s="45">
        <v>353</v>
      </c>
      <c r="B3176" s="46" t="s">
        <v>4337</v>
      </c>
      <c r="C3176" s="46" t="s">
        <v>733</v>
      </c>
      <c r="D3176" s="45" t="s">
        <v>59</v>
      </c>
      <c r="E3176" s="45" t="s">
        <v>51</v>
      </c>
      <c r="F3176" s="99">
        <v>16</v>
      </c>
      <c r="G3176" s="135"/>
      <c r="H3176" s="135"/>
      <c r="I3176" s="663"/>
    </row>
    <row r="3177" spans="1:9" ht="15.75" x14ac:dyDescent="0.25">
      <c r="A3177" s="45">
        <v>354</v>
      </c>
      <c r="B3177" s="46" t="s">
        <v>4338</v>
      </c>
      <c r="C3177" s="46" t="s">
        <v>733</v>
      </c>
      <c r="D3177" s="45" t="s">
        <v>59</v>
      </c>
      <c r="E3177" s="45" t="s">
        <v>51</v>
      </c>
      <c r="F3177" s="99">
        <v>20.5</v>
      </c>
      <c r="G3177" s="135"/>
      <c r="H3177" s="135"/>
      <c r="I3177" s="663"/>
    </row>
    <row r="3178" spans="1:9" ht="15.75" x14ac:dyDescent="0.25">
      <c r="A3178" s="45">
        <v>355</v>
      </c>
      <c r="B3178" s="46" t="s">
        <v>734</v>
      </c>
      <c r="C3178" s="46" t="s">
        <v>733</v>
      </c>
      <c r="D3178" s="45" t="s">
        <v>59</v>
      </c>
      <c r="E3178" s="45" t="s">
        <v>7</v>
      </c>
      <c r="F3178" s="99">
        <v>13.1</v>
      </c>
      <c r="G3178" s="135"/>
      <c r="H3178" s="135"/>
      <c r="I3178" s="663"/>
    </row>
    <row r="3179" spans="1:9" ht="15.75" x14ac:dyDescent="0.25">
      <c r="A3179" s="45">
        <v>356</v>
      </c>
      <c r="B3179" s="46" t="s">
        <v>4339</v>
      </c>
      <c r="C3179" s="46" t="s">
        <v>733</v>
      </c>
      <c r="D3179" s="45" t="s">
        <v>59</v>
      </c>
      <c r="E3179" s="45" t="s">
        <v>51</v>
      </c>
      <c r="F3179" s="99">
        <v>2.6</v>
      </c>
      <c r="G3179" s="135"/>
      <c r="H3179" s="135"/>
      <c r="I3179" s="663"/>
    </row>
    <row r="3180" spans="1:9" ht="15.75" x14ac:dyDescent="0.25">
      <c r="A3180" s="45">
        <v>357</v>
      </c>
      <c r="B3180" s="46" t="s">
        <v>4340</v>
      </c>
      <c r="C3180" s="46" t="s">
        <v>733</v>
      </c>
      <c r="D3180" s="45" t="s">
        <v>59</v>
      </c>
      <c r="E3180" s="45" t="s">
        <v>51</v>
      </c>
      <c r="F3180" s="99">
        <v>10.5</v>
      </c>
      <c r="G3180" s="135"/>
      <c r="H3180" s="135"/>
      <c r="I3180" s="663"/>
    </row>
    <row r="3181" spans="1:9" ht="15.75" x14ac:dyDescent="0.25">
      <c r="A3181" s="45">
        <v>358</v>
      </c>
      <c r="B3181" s="46" t="s">
        <v>4341</v>
      </c>
      <c r="C3181" s="46" t="s">
        <v>733</v>
      </c>
      <c r="D3181" s="45" t="s">
        <v>59</v>
      </c>
      <c r="E3181" s="45" t="s">
        <v>51</v>
      </c>
      <c r="F3181" s="99">
        <v>17.5</v>
      </c>
      <c r="G3181" s="135"/>
      <c r="H3181" s="135"/>
      <c r="I3181" s="663"/>
    </row>
    <row r="3182" spans="1:9" ht="15.75" x14ac:dyDescent="0.25">
      <c r="A3182" s="45">
        <v>359</v>
      </c>
      <c r="B3182" s="46" t="s">
        <v>4342</v>
      </c>
      <c r="C3182" s="46" t="s">
        <v>733</v>
      </c>
      <c r="D3182" s="45" t="s">
        <v>59</v>
      </c>
      <c r="E3182" s="45" t="s">
        <v>51</v>
      </c>
      <c r="F3182" s="99">
        <v>12.2</v>
      </c>
      <c r="G3182" s="135"/>
      <c r="H3182" s="135"/>
      <c r="I3182" s="663"/>
    </row>
    <row r="3183" spans="1:9" ht="15.75" x14ac:dyDescent="0.25">
      <c r="A3183" s="45">
        <v>360</v>
      </c>
      <c r="B3183" s="46" t="s">
        <v>4343</v>
      </c>
      <c r="C3183" s="46" t="s">
        <v>733</v>
      </c>
      <c r="D3183" s="45" t="s">
        <v>59</v>
      </c>
      <c r="E3183" s="45" t="s">
        <v>51</v>
      </c>
      <c r="F3183" s="99">
        <v>30</v>
      </c>
      <c r="G3183" s="135"/>
      <c r="H3183" s="135"/>
      <c r="I3183" s="663"/>
    </row>
    <row r="3184" spans="1:9" ht="15.75" x14ac:dyDescent="0.25">
      <c r="A3184" s="45">
        <v>361</v>
      </c>
      <c r="B3184" s="46" t="s">
        <v>4344</v>
      </c>
      <c r="C3184" s="46" t="s">
        <v>733</v>
      </c>
      <c r="D3184" s="45" t="s">
        <v>59</v>
      </c>
      <c r="E3184" s="45" t="s">
        <v>51</v>
      </c>
      <c r="F3184" s="99">
        <v>12.7</v>
      </c>
      <c r="G3184" s="135"/>
      <c r="H3184" s="135"/>
      <c r="I3184" s="663"/>
    </row>
    <row r="3185" spans="1:9" ht="15.75" x14ac:dyDescent="0.25">
      <c r="A3185" s="45">
        <v>362</v>
      </c>
      <c r="B3185" s="46" t="s">
        <v>4345</v>
      </c>
      <c r="C3185" s="46" t="s">
        <v>733</v>
      </c>
      <c r="D3185" s="45" t="s">
        <v>59</v>
      </c>
      <c r="E3185" s="45" t="s">
        <v>51</v>
      </c>
      <c r="F3185" s="99">
        <v>6.6</v>
      </c>
      <c r="G3185" s="135"/>
      <c r="H3185" s="135"/>
      <c r="I3185" s="663"/>
    </row>
    <row r="3186" spans="1:9" ht="15.75" x14ac:dyDescent="0.25">
      <c r="A3186" s="45">
        <v>363</v>
      </c>
      <c r="B3186" s="46" t="s">
        <v>4346</v>
      </c>
      <c r="C3186" s="46" t="s">
        <v>733</v>
      </c>
      <c r="D3186" s="45" t="s">
        <v>59</v>
      </c>
      <c r="E3186" s="45" t="s">
        <v>51</v>
      </c>
      <c r="F3186" s="99">
        <v>42</v>
      </c>
      <c r="G3186" s="135"/>
      <c r="H3186" s="135"/>
      <c r="I3186" s="663"/>
    </row>
    <row r="3187" spans="1:9" ht="15.75" x14ac:dyDescent="0.25">
      <c r="A3187" s="45">
        <v>364</v>
      </c>
      <c r="B3187" s="46" t="s">
        <v>4347</v>
      </c>
      <c r="C3187" s="46" t="s">
        <v>733</v>
      </c>
      <c r="D3187" s="45" t="s">
        <v>59</v>
      </c>
      <c r="E3187" s="45" t="s">
        <v>51</v>
      </c>
      <c r="F3187" s="99">
        <v>5</v>
      </c>
      <c r="G3187" s="135"/>
      <c r="H3187" s="135"/>
      <c r="I3187" s="663"/>
    </row>
    <row r="3188" spans="1:9" ht="15.75" x14ac:dyDescent="0.25">
      <c r="A3188" s="45">
        <v>365</v>
      </c>
      <c r="B3188" s="46" t="s">
        <v>4348</v>
      </c>
      <c r="C3188" s="46" t="s">
        <v>733</v>
      </c>
      <c r="D3188" s="45" t="s">
        <v>59</v>
      </c>
      <c r="E3188" s="45" t="s">
        <v>51</v>
      </c>
      <c r="F3188" s="99">
        <v>5</v>
      </c>
      <c r="G3188" s="135"/>
      <c r="H3188" s="135"/>
      <c r="I3188" s="663"/>
    </row>
    <row r="3189" spans="1:9" ht="15.75" x14ac:dyDescent="0.25">
      <c r="A3189" s="45">
        <v>366</v>
      </c>
      <c r="B3189" s="46" t="s">
        <v>4349</v>
      </c>
      <c r="C3189" s="46" t="s">
        <v>733</v>
      </c>
      <c r="D3189" s="45" t="s">
        <v>59</v>
      </c>
      <c r="E3189" s="45" t="s">
        <v>51</v>
      </c>
      <c r="F3189" s="99">
        <v>3.5</v>
      </c>
      <c r="G3189" s="135"/>
      <c r="H3189" s="135"/>
      <c r="I3189" s="663"/>
    </row>
    <row r="3190" spans="1:9" ht="15.75" x14ac:dyDescent="0.25">
      <c r="A3190" s="45">
        <v>367</v>
      </c>
      <c r="B3190" s="46" t="s">
        <v>4350</v>
      </c>
      <c r="C3190" s="46" t="s">
        <v>733</v>
      </c>
      <c r="D3190" s="45" t="s">
        <v>59</v>
      </c>
      <c r="E3190" s="45" t="s">
        <v>51</v>
      </c>
      <c r="F3190" s="99">
        <v>6.8</v>
      </c>
      <c r="G3190" s="135"/>
      <c r="H3190" s="135"/>
      <c r="I3190" s="663"/>
    </row>
    <row r="3191" spans="1:9" ht="15.75" x14ac:dyDescent="0.25">
      <c r="A3191" s="45">
        <v>368</v>
      </c>
      <c r="B3191" s="46" t="s">
        <v>4351</v>
      </c>
      <c r="C3191" s="46" t="s">
        <v>733</v>
      </c>
      <c r="D3191" s="45" t="s">
        <v>59</v>
      </c>
      <c r="E3191" s="45" t="s">
        <v>51</v>
      </c>
      <c r="F3191" s="99">
        <v>10.7</v>
      </c>
      <c r="G3191" s="135"/>
      <c r="H3191" s="135"/>
      <c r="I3191" s="663"/>
    </row>
    <row r="3192" spans="1:9" ht="15.75" x14ac:dyDescent="0.25">
      <c r="A3192" s="45">
        <v>369</v>
      </c>
      <c r="B3192" s="46" t="s">
        <v>4352</v>
      </c>
      <c r="C3192" s="46" t="s">
        <v>733</v>
      </c>
      <c r="D3192" s="45" t="s">
        <v>59</v>
      </c>
      <c r="E3192" s="45" t="s">
        <v>51</v>
      </c>
      <c r="F3192" s="99">
        <v>11</v>
      </c>
      <c r="G3192" s="135"/>
      <c r="H3192" s="135"/>
      <c r="I3192" s="663"/>
    </row>
    <row r="3193" spans="1:9" ht="15.75" x14ac:dyDescent="0.25">
      <c r="A3193" s="45">
        <v>370</v>
      </c>
      <c r="B3193" s="46" t="s">
        <v>4353</v>
      </c>
      <c r="C3193" s="46" t="s">
        <v>733</v>
      </c>
      <c r="D3193" s="45" t="s">
        <v>59</v>
      </c>
      <c r="E3193" s="45" t="s">
        <v>7</v>
      </c>
      <c r="F3193" s="99">
        <v>6</v>
      </c>
      <c r="G3193" s="135"/>
      <c r="H3193" s="135"/>
      <c r="I3193" s="663"/>
    </row>
    <row r="3194" spans="1:9" ht="15.75" x14ac:dyDescent="0.25">
      <c r="A3194" s="45">
        <v>371</v>
      </c>
      <c r="B3194" s="46" t="s">
        <v>4354</v>
      </c>
      <c r="C3194" s="46" t="s">
        <v>733</v>
      </c>
      <c r="D3194" s="45" t="s">
        <v>59</v>
      </c>
      <c r="E3194" s="45" t="s">
        <v>7</v>
      </c>
      <c r="F3194" s="99">
        <v>13</v>
      </c>
      <c r="G3194" s="135"/>
      <c r="H3194" s="135"/>
      <c r="I3194" s="663"/>
    </row>
    <row r="3195" spans="1:9" ht="15.75" x14ac:dyDescent="0.25">
      <c r="A3195" s="45">
        <v>372</v>
      </c>
      <c r="B3195" s="46" t="s">
        <v>4355</v>
      </c>
      <c r="C3195" s="46" t="s">
        <v>733</v>
      </c>
      <c r="D3195" s="45" t="s">
        <v>59</v>
      </c>
      <c r="E3195" s="45" t="s">
        <v>51</v>
      </c>
      <c r="F3195" s="99">
        <v>2.8</v>
      </c>
      <c r="G3195" s="135"/>
      <c r="H3195" s="135"/>
      <c r="I3195" s="663"/>
    </row>
    <row r="3196" spans="1:9" ht="15.75" x14ac:dyDescent="0.25">
      <c r="A3196" s="45">
        <v>373</v>
      </c>
      <c r="B3196" s="46" t="s">
        <v>4356</v>
      </c>
      <c r="C3196" s="46" t="s">
        <v>733</v>
      </c>
      <c r="D3196" s="45" t="s">
        <v>59</v>
      </c>
      <c r="E3196" s="45" t="s">
        <v>51</v>
      </c>
      <c r="F3196" s="99">
        <v>4.5999999999999996</v>
      </c>
      <c r="G3196" s="135"/>
      <c r="H3196" s="135"/>
      <c r="I3196" s="663"/>
    </row>
    <row r="3197" spans="1:9" ht="15.75" x14ac:dyDescent="0.25">
      <c r="A3197" s="45">
        <v>374</v>
      </c>
      <c r="B3197" s="46" t="s">
        <v>4357</v>
      </c>
      <c r="C3197" s="46" t="s">
        <v>733</v>
      </c>
      <c r="D3197" s="45" t="s">
        <v>59</v>
      </c>
      <c r="E3197" s="45" t="s">
        <v>51</v>
      </c>
      <c r="F3197" s="99">
        <v>5.6</v>
      </c>
      <c r="G3197" s="135"/>
      <c r="H3197" s="135"/>
      <c r="I3197" s="663"/>
    </row>
    <row r="3198" spans="1:9" ht="15.75" x14ac:dyDescent="0.25">
      <c r="A3198" s="45">
        <v>375</v>
      </c>
      <c r="B3198" s="46" t="s">
        <v>4358</v>
      </c>
      <c r="C3198" s="46" t="s">
        <v>733</v>
      </c>
      <c r="D3198" s="45" t="s">
        <v>59</v>
      </c>
      <c r="E3198" s="45" t="s">
        <v>51</v>
      </c>
      <c r="F3198" s="99">
        <v>15</v>
      </c>
      <c r="G3198" s="135"/>
      <c r="H3198" s="135"/>
      <c r="I3198" s="663"/>
    </row>
    <row r="3199" spans="1:9" ht="15.75" x14ac:dyDescent="0.25">
      <c r="A3199" s="45">
        <v>376</v>
      </c>
      <c r="B3199" s="46" t="s">
        <v>4359</v>
      </c>
      <c r="C3199" s="46" t="s">
        <v>733</v>
      </c>
      <c r="D3199" s="45" t="s">
        <v>59</v>
      </c>
      <c r="E3199" s="45" t="s">
        <v>51</v>
      </c>
      <c r="F3199" s="99">
        <v>10</v>
      </c>
      <c r="G3199" s="135"/>
      <c r="H3199" s="135"/>
      <c r="I3199" s="663"/>
    </row>
    <row r="3200" spans="1:9" ht="15.75" x14ac:dyDescent="0.25">
      <c r="A3200" s="45">
        <v>377</v>
      </c>
      <c r="B3200" s="46" t="s">
        <v>4360</v>
      </c>
      <c r="C3200" s="46" t="s">
        <v>733</v>
      </c>
      <c r="D3200" s="45" t="s">
        <v>59</v>
      </c>
      <c r="E3200" s="45" t="s">
        <v>51</v>
      </c>
      <c r="F3200" s="99">
        <v>9.8000000000000007</v>
      </c>
      <c r="G3200" s="135"/>
      <c r="H3200" s="135"/>
      <c r="I3200" s="663"/>
    </row>
    <row r="3201" spans="1:10" ht="15.75" x14ac:dyDescent="0.25">
      <c r="A3201" s="45">
        <v>378</v>
      </c>
      <c r="B3201" s="46" t="s">
        <v>4361</v>
      </c>
      <c r="C3201" s="46" t="s">
        <v>733</v>
      </c>
      <c r="D3201" s="45" t="s">
        <v>59</v>
      </c>
      <c r="E3201" s="45" t="s">
        <v>51</v>
      </c>
      <c r="F3201" s="99">
        <v>5.3</v>
      </c>
      <c r="G3201" s="135"/>
      <c r="H3201" s="135"/>
      <c r="I3201" s="663"/>
    </row>
    <row r="3202" spans="1:10" ht="15.75" x14ac:dyDescent="0.25">
      <c r="A3202" s="45">
        <v>379</v>
      </c>
      <c r="B3202" s="46" t="s">
        <v>4362</v>
      </c>
      <c r="C3202" s="46" t="s">
        <v>733</v>
      </c>
      <c r="D3202" s="45" t="s">
        <v>59</v>
      </c>
      <c r="E3202" s="45" t="s">
        <v>51</v>
      </c>
      <c r="F3202" s="99">
        <v>7</v>
      </c>
      <c r="G3202" s="135"/>
      <c r="H3202" s="135"/>
      <c r="I3202" s="663"/>
    </row>
    <row r="3203" spans="1:10" ht="15.75" x14ac:dyDescent="0.25">
      <c r="A3203" s="45">
        <v>380</v>
      </c>
      <c r="B3203" s="46" t="s">
        <v>4363</v>
      </c>
      <c r="C3203" s="46" t="s">
        <v>733</v>
      </c>
      <c r="D3203" s="45" t="s">
        <v>59</v>
      </c>
      <c r="E3203" s="45" t="s">
        <v>51</v>
      </c>
      <c r="F3203" s="99">
        <v>7.9</v>
      </c>
      <c r="G3203" s="135"/>
      <c r="H3203" s="135"/>
      <c r="I3203" s="663"/>
    </row>
    <row r="3204" spans="1:10" ht="15.75" x14ac:dyDescent="0.25">
      <c r="A3204" s="45">
        <v>381</v>
      </c>
      <c r="B3204" s="46" t="s">
        <v>1036</v>
      </c>
      <c r="C3204" s="46" t="s">
        <v>733</v>
      </c>
      <c r="D3204" s="45" t="s">
        <v>59</v>
      </c>
      <c r="E3204" s="45" t="s">
        <v>51</v>
      </c>
      <c r="F3204" s="99">
        <v>19</v>
      </c>
      <c r="G3204" s="135"/>
      <c r="H3204" s="135"/>
      <c r="I3204" s="663"/>
    </row>
    <row r="3205" spans="1:10" s="69" customFormat="1" ht="15.75" x14ac:dyDescent="0.25">
      <c r="A3205" s="45">
        <v>382</v>
      </c>
      <c r="B3205" s="46" t="s">
        <v>1035</v>
      </c>
      <c r="C3205" s="46" t="s">
        <v>733</v>
      </c>
      <c r="D3205" s="45" t="s">
        <v>59</v>
      </c>
      <c r="E3205" s="45" t="s">
        <v>51</v>
      </c>
      <c r="F3205" s="99">
        <v>32</v>
      </c>
      <c r="G3205" s="135"/>
      <c r="H3205" s="135"/>
      <c r="I3205" s="663"/>
      <c r="J3205" s="1"/>
    </row>
    <row r="3206" spans="1:10" ht="15.75" x14ac:dyDescent="0.25">
      <c r="A3206" s="45">
        <v>383</v>
      </c>
      <c r="B3206" s="46" t="s">
        <v>1037</v>
      </c>
      <c r="C3206" s="46" t="s">
        <v>733</v>
      </c>
      <c r="D3206" s="45" t="s">
        <v>59</v>
      </c>
      <c r="E3206" s="45" t="s">
        <v>51</v>
      </c>
      <c r="F3206" s="99">
        <v>25.5</v>
      </c>
      <c r="G3206" s="135"/>
      <c r="H3206" s="135"/>
      <c r="I3206" s="663"/>
    </row>
    <row r="3207" spans="1:10" ht="15.75" x14ac:dyDescent="0.25">
      <c r="A3207" s="73"/>
      <c r="B3207" s="74" t="s">
        <v>282</v>
      </c>
      <c r="C3207" s="74"/>
      <c r="D3207" s="73"/>
      <c r="E3207" s="73"/>
      <c r="F3207" s="100"/>
      <c r="G3207" s="214"/>
      <c r="H3207" s="214"/>
      <c r="I3207" s="671"/>
    </row>
    <row r="3208" spans="1:10" ht="15.75" x14ac:dyDescent="0.25">
      <c r="A3208" s="45">
        <v>384</v>
      </c>
      <c r="B3208" s="46" t="s">
        <v>4364</v>
      </c>
      <c r="C3208" s="46" t="s">
        <v>733</v>
      </c>
      <c r="D3208" s="45" t="s">
        <v>852</v>
      </c>
      <c r="E3208" s="45" t="s">
        <v>7</v>
      </c>
      <c r="F3208" s="99">
        <v>29</v>
      </c>
      <c r="G3208" s="135"/>
      <c r="H3208" s="135"/>
      <c r="I3208" s="663"/>
    </row>
    <row r="3209" spans="1:10" ht="15.75" x14ac:dyDescent="0.25">
      <c r="A3209" s="45">
        <v>385</v>
      </c>
      <c r="B3209" s="46" t="s">
        <v>4220</v>
      </c>
      <c r="C3209" s="46" t="s">
        <v>733</v>
      </c>
      <c r="D3209" s="45" t="s">
        <v>852</v>
      </c>
      <c r="E3209" s="45" t="s">
        <v>51</v>
      </c>
      <c r="F3209" s="99">
        <v>16</v>
      </c>
      <c r="G3209" s="135"/>
      <c r="H3209" s="135"/>
      <c r="I3209" s="663"/>
    </row>
    <row r="3210" spans="1:10" ht="15.75" x14ac:dyDescent="0.25">
      <c r="A3210" s="45">
        <v>386</v>
      </c>
      <c r="B3210" s="46" t="s">
        <v>4221</v>
      </c>
      <c r="C3210" s="46" t="s">
        <v>733</v>
      </c>
      <c r="D3210" s="45" t="s">
        <v>852</v>
      </c>
      <c r="E3210" s="45" t="s">
        <v>51</v>
      </c>
      <c r="F3210" s="99">
        <v>13</v>
      </c>
      <c r="G3210" s="135"/>
      <c r="H3210" s="135"/>
      <c r="I3210" s="663"/>
    </row>
    <row r="3211" spans="1:10" ht="15.75" x14ac:dyDescent="0.25">
      <c r="A3211" s="45">
        <v>387</v>
      </c>
      <c r="B3211" s="46" t="s">
        <v>4365</v>
      </c>
      <c r="C3211" s="46" t="s">
        <v>733</v>
      </c>
      <c r="D3211" s="45" t="s">
        <v>852</v>
      </c>
      <c r="E3211" s="45" t="s">
        <v>7</v>
      </c>
      <c r="F3211" s="99">
        <v>18</v>
      </c>
      <c r="G3211" s="135"/>
      <c r="H3211" s="135"/>
      <c r="I3211" s="663"/>
    </row>
    <row r="3212" spans="1:10" ht="15.75" x14ac:dyDescent="0.25">
      <c r="A3212" s="45">
        <v>388</v>
      </c>
      <c r="B3212" s="46" t="s">
        <v>4220</v>
      </c>
      <c r="C3212" s="46" t="s">
        <v>733</v>
      </c>
      <c r="D3212" s="45" t="s">
        <v>852</v>
      </c>
      <c r="E3212" s="45" t="s">
        <v>51</v>
      </c>
      <c r="F3212" s="99">
        <v>10</v>
      </c>
      <c r="G3212" s="135"/>
      <c r="H3212" s="135"/>
      <c r="I3212" s="663"/>
    </row>
    <row r="3213" spans="1:10" ht="15.75" x14ac:dyDescent="0.25">
      <c r="A3213" s="45">
        <v>389</v>
      </c>
      <c r="B3213" s="46" t="s">
        <v>4221</v>
      </c>
      <c r="C3213" s="46" t="s">
        <v>733</v>
      </c>
      <c r="D3213" s="45" t="s">
        <v>852</v>
      </c>
      <c r="E3213" s="45" t="s">
        <v>51</v>
      </c>
      <c r="F3213" s="99">
        <v>8</v>
      </c>
      <c r="G3213" s="135"/>
      <c r="H3213" s="135"/>
      <c r="I3213" s="663"/>
    </row>
    <row r="3214" spans="1:10" ht="15.75" x14ac:dyDescent="0.25">
      <c r="A3214" s="73" t="s">
        <v>990</v>
      </c>
      <c r="B3214" s="81" t="s">
        <v>7018</v>
      </c>
      <c r="C3214" s="74"/>
      <c r="D3214" s="73"/>
      <c r="E3214" s="73"/>
      <c r="F3214" s="100"/>
      <c r="G3214" s="135"/>
      <c r="H3214" s="135"/>
      <c r="I3214" s="663"/>
    </row>
    <row r="3215" spans="1:10" ht="15.75" x14ac:dyDescent="0.25">
      <c r="A3215" s="45">
        <v>390</v>
      </c>
      <c r="B3215" s="46" t="s">
        <v>4366</v>
      </c>
      <c r="C3215" s="46" t="s">
        <v>876</v>
      </c>
      <c r="D3215" s="45" t="s">
        <v>59</v>
      </c>
      <c r="E3215" s="45" t="s">
        <v>51</v>
      </c>
      <c r="F3215" s="99">
        <v>5</v>
      </c>
      <c r="G3215" s="135"/>
      <c r="H3215" s="135"/>
      <c r="I3215" s="663"/>
    </row>
    <row r="3216" spans="1:10" ht="15.75" x14ac:dyDescent="0.25">
      <c r="A3216" s="45">
        <v>391</v>
      </c>
      <c r="B3216" s="46" t="s">
        <v>4367</v>
      </c>
      <c r="C3216" s="46" t="s">
        <v>876</v>
      </c>
      <c r="D3216" s="45" t="s">
        <v>59</v>
      </c>
      <c r="E3216" s="45" t="s">
        <v>51</v>
      </c>
      <c r="F3216" s="99">
        <v>10</v>
      </c>
      <c r="G3216" s="135"/>
      <c r="H3216" s="135"/>
      <c r="I3216" s="663"/>
    </row>
    <row r="3217" spans="1:9" ht="15.75" x14ac:dyDescent="0.25">
      <c r="A3217" s="45">
        <v>392</v>
      </c>
      <c r="B3217" s="46" t="s">
        <v>4368</v>
      </c>
      <c r="C3217" s="46" t="s">
        <v>876</v>
      </c>
      <c r="D3217" s="45" t="s">
        <v>59</v>
      </c>
      <c r="E3217" s="45" t="s">
        <v>51</v>
      </c>
      <c r="F3217" s="99">
        <v>2.5</v>
      </c>
      <c r="G3217" s="135"/>
      <c r="H3217" s="135"/>
      <c r="I3217" s="663"/>
    </row>
    <row r="3218" spans="1:9" ht="15.75" x14ac:dyDescent="0.25">
      <c r="A3218" s="45">
        <v>393</v>
      </c>
      <c r="B3218" s="46" t="s">
        <v>4369</v>
      </c>
      <c r="C3218" s="46" t="s">
        <v>876</v>
      </c>
      <c r="D3218" s="45" t="s">
        <v>59</v>
      </c>
      <c r="E3218" s="45" t="s">
        <v>51</v>
      </c>
      <c r="F3218" s="99">
        <v>3.5</v>
      </c>
      <c r="G3218" s="135"/>
      <c r="H3218" s="135"/>
      <c r="I3218" s="663"/>
    </row>
    <row r="3219" spans="1:9" ht="15.75" x14ac:dyDescent="0.25">
      <c r="A3219" s="45">
        <v>394</v>
      </c>
      <c r="B3219" s="46" t="s">
        <v>4370</v>
      </c>
      <c r="C3219" s="46" t="s">
        <v>876</v>
      </c>
      <c r="D3219" s="45" t="s">
        <v>59</v>
      </c>
      <c r="E3219" s="45" t="s">
        <v>51</v>
      </c>
      <c r="F3219" s="99">
        <v>9</v>
      </c>
      <c r="G3219" s="135"/>
      <c r="H3219" s="135"/>
      <c r="I3219" s="663"/>
    </row>
    <row r="3220" spans="1:9" ht="15.75" x14ac:dyDescent="0.25">
      <c r="A3220" s="45">
        <v>395</v>
      </c>
      <c r="B3220" s="46" t="s">
        <v>4371</v>
      </c>
      <c r="C3220" s="46" t="s">
        <v>876</v>
      </c>
      <c r="D3220" s="45" t="s">
        <v>59</v>
      </c>
      <c r="E3220" s="45" t="s">
        <v>51</v>
      </c>
      <c r="F3220" s="99">
        <v>5</v>
      </c>
      <c r="G3220" s="135"/>
      <c r="H3220" s="135"/>
      <c r="I3220" s="663"/>
    </row>
    <row r="3221" spans="1:9" ht="15.75" x14ac:dyDescent="0.25">
      <c r="A3221" s="45">
        <v>396</v>
      </c>
      <c r="B3221" s="46" t="s">
        <v>4372</v>
      </c>
      <c r="C3221" s="46" t="s">
        <v>876</v>
      </c>
      <c r="D3221" s="45" t="s">
        <v>59</v>
      </c>
      <c r="E3221" s="45" t="s">
        <v>51</v>
      </c>
      <c r="F3221" s="99">
        <v>4</v>
      </c>
      <c r="G3221" s="135"/>
      <c r="H3221" s="135"/>
      <c r="I3221" s="663"/>
    </row>
    <row r="3222" spans="1:9" ht="15.75" x14ac:dyDescent="0.25">
      <c r="A3222" s="45">
        <v>397</v>
      </c>
      <c r="B3222" s="46" t="s">
        <v>4373</v>
      </c>
      <c r="C3222" s="46" t="s">
        <v>876</v>
      </c>
      <c r="D3222" s="45" t="s">
        <v>59</v>
      </c>
      <c r="E3222" s="45" t="s">
        <v>51</v>
      </c>
      <c r="F3222" s="99">
        <v>3</v>
      </c>
      <c r="G3222" s="135"/>
      <c r="H3222" s="135"/>
      <c r="I3222" s="663"/>
    </row>
    <row r="3223" spans="1:9" ht="15.75" x14ac:dyDescent="0.25">
      <c r="A3223" s="45">
        <v>398</v>
      </c>
      <c r="B3223" s="46" t="s">
        <v>4374</v>
      </c>
      <c r="C3223" s="46" t="s">
        <v>876</v>
      </c>
      <c r="D3223" s="45" t="s">
        <v>59</v>
      </c>
      <c r="E3223" s="45" t="s">
        <v>51</v>
      </c>
      <c r="F3223" s="99">
        <v>10</v>
      </c>
      <c r="G3223" s="135"/>
      <c r="H3223" s="135"/>
      <c r="I3223" s="663"/>
    </row>
    <row r="3224" spans="1:9" ht="15.75" x14ac:dyDescent="0.25">
      <c r="A3224" s="45">
        <v>399</v>
      </c>
      <c r="B3224" s="46" t="s">
        <v>4375</v>
      </c>
      <c r="C3224" s="46" t="s">
        <v>876</v>
      </c>
      <c r="D3224" s="45" t="s">
        <v>59</v>
      </c>
      <c r="E3224" s="45" t="s">
        <v>51</v>
      </c>
      <c r="F3224" s="99">
        <v>30</v>
      </c>
      <c r="G3224" s="135"/>
      <c r="H3224" s="135"/>
      <c r="I3224" s="663"/>
    </row>
    <row r="3225" spans="1:9" ht="15.75" x14ac:dyDescent="0.25">
      <c r="A3225" s="45">
        <v>400</v>
      </c>
      <c r="B3225" s="46" t="s">
        <v>4376</v>
      </c>
      <c r="C3225" s="46" t="s">
        <v>876</v>
      </c>
      <c r="D3225" s="45" t="s">
        <v>59</v>
      </c>
      <c r="E3225" s="45" t="s">
        <v>51</v>
      </c>
      <c r="F3225" s="99">
        <v>30</v>
      </c>
      <c r="G3225" s="135"/>
      <c r="H3225" s="135"/>
      <c r="I3225" s="663"/>
    </row>
    <row r="3226" spans="1:9" ht="15.75" x14ac:dyDescent="0.25">
      <c r="A3226" s="45">
        <v>401</v>
      </c>
      <c r="B3226" s="46" t="s">
        <v>4377</v>
      </c>
      <c r="C3226" s="46" t="s">
        <v>876</v>
      </c>
      <c r="D3226" s="45" t="s">
        <v>59</v>
      </c>
      <c r="E3226" s="45" t="s">
        <v>51</v>
      </c>
      <c r="F3226" s="99">
        <v>7</v>
      </c>
      <c r="G3226" s="135"/>
      <c r="H3226" s="135"/>
      <c r="I3226" s="663"/>
    </row>
    <row r="3227" spans="1:9" ht="15.75" x14ac:dyDescent="0.25">
      <c r="A3227" s="45">
        <v>402</v>
      </c>
      <c r="B3227" s="46" t="s">
        <v>4378</v>
      </c>
      <c r="C3227" s="46" t="s">
        <v>876</v>
      </c>
      <c r="D3227" s="45" t="s">
        <v>59</v>
      </c>
      <c r="E3227" s="45" t="s">
        <v>51</v>
      </c>
      <c r="F3227" s="99">
        <v>20</v>
      </c>
      <c r="G3227" s="135"/>
      <c r="H3227" s="135"/>
      <c r="I3227" s="663"/>
    </row>
    <row r="3228" spans="1:9" ht="15.75" x14ac:dyDescent="0.25">
      <c r="A3228" s="45">
        <v>403</v>
      </c>
      <c r="B3228" s="46" t="s">
        <v>4379</v>
      </c>
      <c r="C3228" s="46" t="s">
        <v>876</v>
      </c>
      <c r="D3228" s="45" t="s">
        <v>59</v>
      </c>
      <c r="E3228" s="45" t="s">
        <v>51</v>
      </c>
      <c r="F3228" s="99">
        <v>8</v>
      </c>
      <c r="G3228" s="135"/>
      <c r="H3228" s="135"/>
      <c r="I3228" s="663"/>
    </row>
    <row r="3229" spans="1:9" ht="15.75" x14ac:dyDescent="0.25">
      <c r="A3229" s="45">
        <v>404</v>
      </c>
      <c r="B3229" s="46" t="s">
        <v>4380</v>
      </c>
      <c r="C3229" s="46" t="s">
        <v>876</v>
      </c>
      <c r="D3229" s="45" t="s">
        <v>30</v>
      </c>
      <c r="E3229" s="45" t="s">
        <v>51</v>
      </c>
      <c r="F3229" s="99">
        <v>19</v>
      </c>
      <c r="G3229" s="135"/>
      <c r="H3229" s="135"/>
      <c r="I3229" s="663"/>
    </row>
    <row r="3230" spans="1:9" ht="15.75" x14ac:dyDescent="0.25">
      <c r="A3230" s="45">
        <v>405</v>
      </c>
      <c r="B3230" s="46" t="s">
        <v>4381</v>
      </c>
      <c r="C3230" s="46" t="s">
        <v>876</v>
      </c>
      <c r="D3230" s="45" t="s">
        <v>59</v>
      </c>
      <c r="E3230" s="45" t="s">
        <v>7</v>
      </c>
      <c r="F3230" s="99">
        <v>34</v>
      </c>
      <c r="G3230" s="135"/>
      <c r="H3230" s="135"/>
      <c r="I3230" s="663"/>
    </row>
    <row r="3231" spans="1:9" ht="15.75" x14ac:dyDescent="0.25">
      <c r="A3231" s="45">
        <v>406</v>
      </c>
      <c r="B3231" s="46" t="s">
        <v>4382</v>
      </c>
      <c r="C3231" s="46" t="s">
        <v>876</v>
      </c>
      <c r="D3231" s="45" t="s">
        <v>59</v>
      </c>
      <c r="E3231" s="45" t="s">
        <v>7</v>
      </c>
      <c r="F3231" s="99">
        <v>45</v>
      </c>
      <c r="G3231" s="135"/>
      <c r="H3231" s="135"/>
      <c r="I3231" s="663"/>
    </row>
    <row r="3232" spans="1:9" ht="15.75" x14ac:dyDescent="0.25">
      <c r="A3232" s="45">
        <v>407</v>
      </c>
      <c r="B3232" s="46" t="s">
        <v>4383</v>
      </c>
      <c r="C3232" s="46" t="s">
        <v>876</v>
      </c>
      <c r="D3232" s="45" t="s">
        <v>59</v>
      </c>
      <c r="E3232" s="45" t="s">
        <v>51</v>
      </c>
      <c r="F3232" s="99">
        <v>15</v>
      </c>
      <c r="G3232" s="135"/>
      <c r="H3232" s="135"/>
      <c r="I3232" s="663"/>
    </row>
    <row r="3233" spans="1:9" ht="15.75" x14ac:dyDescent="0.25">
      <c r="A3233" s="45">
        <v>408</v>
      </c>
      <c r="B3233" s="46" t="s">
        <v>4221</v>
      </c>
      <c r="C3233" s="46" t="s">
        <v>876</v>
      </c>
      <c r="D3233" s="45" t="s">
        <v>59</v>
      </c>
      <c r="E3233" s="45" t="s">
        <v>51</v>
      </c>
      <c r="F3233" s="99">
        <v>10</v>
      </c>
      <c r="G3233" s="135"/>
      <c r="H3233" s="135"/>
      <c r="I3233" s="663"/>
    </row>
    <row r="3234" spans="1:9" ht="15.75" x14ac:dyDescent="0.25">
      <c r="A3234" s="45">
        <v>409</v>
      </c>
      <c r="B3234" s="46" t="s">
        <v>4222</v>
      </c>
      <c r="C3234" s="46" t="s">
        <v>876</v>
      </c>
      <c r="D3234" s="45" t="s">
        <v>59</v>
      </c>
      <c r="E3234" s="45" t="s">
        <v>51</v>
      </c>
      <c r="F3234" s="99">
        <v>10</v>
      </c>
      <c r="G3234" s="135"/>
      <c r="H3234" s="135"/>
      <c r="I3234" s="663"/>
    </row>
    <row r="3235" spans="1:9" ht="15.75" x14ac:dyDescent="0.25">
      <c r="A3235" s="45">
        <v>410</v>
      </c>
      <c r="B3235" s="46" t="s">
        <v>4223</v>
      </c>
      <c r="C3235" s="46" t="s">
        <v>876</v>
      </c>
      <c r="D3235" s="45" t="s">
        <v>59</v>
      </c>
      <c r="E3235" s="45" t="s">
        <v>51</v>
      </c>
      <c r="F3235" s="99">
        <v>10</v>
      </c>
      <c r="G3235" s="135"/>
      <c r="H3235" s="135"/>
      <c r="I3235" s="663"/>
    </row>
    <row r="3236" spans="1:9" ht="15.75" x14ac:dyDescent="0.25">
      <c r="A3236" s="45">
        <v>411</v>
      </c>
      <c r="B3236" s="46" t="s">
        <v>4384</v>
      </c>
      <c r="C3236" s="46" t="s">
        <v>876</v>
      </c>
      <c r="D3236" s="45" t="s">
        <v>59</v>
      </c>
      <c r="E3236" s="45" t="s">
        <v>51</v>
      </c>
      <c r="F3236" s="99">
        <v>10</v>
      </c>
      <c r="G3236" s="135"/>
      <c r="H3236" s="135"/>
      <c r="I3236" s="663"/>
    </row>
    <row r="3237" spans="1:9" ht="15.75" x14ac:dyDescent="0.25">
      <c r="A3237" s="45">
        <v>412</v>
      </c>
      <c r="B3237" s="46" t="s">
        <v>4383</v>
      </c>
      <c r="C3237" s="46" t="s">
        <v>876</v>
      </c>
      <c r="D3237" s="45" t="s">
        <v>59</v>
      </c>
      <c r="E3237" s="45" t="s">
        <v>51</v>
      </c>
      <c r="F3237" s="99">
        <v>6</v>
      </c>
      <c r="G3237" s="135"/>
      <c r="H3237" s="135"/>
      <c r="I3237" s="663"/>
    </row>
    <row r="3238" spans="1:9" ht="15.75" x14ac:dyDescent="0.25">
      <c r="A3238" s="45">
        <v>413</v>
      </c>
      <c r="B3238" s="46" t="s">
        <v>4221</v>
      </c>
      <c r="C3238" s="46" t="s">
        <v>876</v>
      </c>
      <c r="D3238" s="45" t="s">
        <v>59</v>
      </c>
      <c r="E3238" s="45" t="s">
        <v>51</v>
      </c>
      <c r="F3238" s="99">
        <v>4</v>
      </c>
      <c r="G3238" s="135"/>
      <c r="H3238" s="135"/>
      <c r="I3238" s="663"/>
    </row>
    <row r="3239" spans="1:9" ht="15.75" x14ac:dyDescent="0.25">
      <c r="A3239" s="45">
        <v>414</v>
      </c>
      <c r="B3239" s="46" t="s">
        <v>4385</v>
      </c>
      <c r="C3239" s="46" t="s">
        <v>876</v>
      </c>
      <c r="D3239" s="45" t="s">
        <v>59</v>
      </c>
      <c r="E3239" s="45" t="s">
        <v>7</v>
      </c>
      <c r="F3239" s="99">
        <v>32</v>
      </c>
      <c r="G3239" s="135"/>
      <c r="H3239" s="135"/>
      <c r="I3239" s="663"/>
    </row>
    <row r="3240" spans="1:9" ht="15.75" x14ac:dyDescent="0.25">
      <c r="A3240" s="45">
        <v>415</v>
      </c>
      <c r="B3240" s="46" t="s">
        <v>4220</v>
      </c>
      <c r="C3240" s="46" t="s">
        <v>876</v>
      </c>
      <c r="D3240" s="45" t="s">
        <v>59</v>
      </c>
      <c r="E3240" s="45" t="s">
        <v>51</v>
      </c>
      <c r="F3240" s="99">
        <v>12</v>
      </c>
      <c r="G3240" s="135"/>
      <c r="H3240" s="135"/>
      <c r="I3240" s="663"/>
    </row>
    <row r="3241" spans="1:9" ht="15.75" x14ac:dyDescent="0.25">
      <c r="A3241" s="45">
        <v>416</v>
      </c>
      <c r="B3241" s="46" t="s">
        <v>4221</v>
      </c>
      <c r="C3241" s="46" t="s">
        <v>876</v>
      </c>
      <c r="D3241" s="45" t="s">
        <v>59</v>
      </c>
      <c r="E3241" s="45" t="s">
        <v>51</v>
      </c>
      <c r="F3241" s="99">
        <v>9</v>
      </c>
      <c r="G3241" s="135"/>
      <c r="H3241" s="135"/>
      <c r="I3241" s="663"/>
    </row>
    <row r="3242" spans="1:9" ht="15.75" x14ac:dyDescent="0.25">
      <c r="A3242" s="45">
        <v>417</v>
      </c>
      <c r="B3242" s="46" t="s">
        <v>4222</v>
      </c>
      <c r="C3242" s="46" t="s">
        <v>876</v>
      </c>
      <c r="D3242" s="45" t="s">
        <v>59</v>
      </c>
      <c r="E3242" s="45" t="s">
        <v>51</v>
      </c>
      <c r="F3242" s="99">
        <v>11</v>
      </c>
      <c r="G3242" s="135"/>
      <c r="H3242" s="135"/>
      <c r="I3242" s="663"/>
    </row>
    <row r="3243" spans="1:9" ht="15.75" x14ac:dyDescent="0.25">
      <c r="A3243" s="45">
        <v>418</v>
      </c>
      <c r="B3243" s="46" t="s">
        <v>4386</v>
      </c>
      <c r="C3243" s="46" t="s">
        <v>876</v>
      </c>
      <c r="D3243" s="45" t="s">
        <v>59</v>
      </c>
      <c r="E3243" s="45" t="s">
        <v>7</v>
      </c>
      <c r="F3243" s="99">
        <v>15</v>
      </c>
      <c r="G3243" s="135"/>
      <c r="H3243" s="135"/>
      <c r="I3243" s="663"/>
    </row>
    <row r="3244" spans="1:9" ht="15.75" x14ac:dyDescent="0.25">
      <c r="A3244" s="45">
        <v>419</v>
      </c>
      <c r="B3244" s="46" t="s">
        <v>4220</v>
      </c>
      <c r="C3244" s="46" t="s">
        <v>876</v>
      </c>
      <c r="D3244" s="45" t="s">
        <v>59</v>
      </c>
      <c r="E3244" s="45" t="s">
        <v>51</v>
      </c>
      <c r="F3244" s="99">
        <v>9</v>
      </c>
      <c r="G3244" s="135"/>
      <c r="H3244" s="135"/>
      <c r="I3244" s="663"/>
    </row>
    <row r="3245" spans="1:9" ht="15.75" x14ac:dyDescent="0.25">
      <c r="A3245" s="45">
        <v>420</v>
      </c>
      <c r="B3245" s="46" t="s">
        <v>4221</v>
      </c>
      <c r="C3245" s="46" t="s">
        <v>876</v>
      </c>
      <c r="D3245" s="45" t="s">
        <v>59</v>
      </c>
      <c r="E3245" s="45" t="s">
        <v>51</v>
      </c>
      <c r="F3245" s="99">
        <v>6</v>
      </c>
      <c r="G3245" s="135"/>
      <c r="H3245" s="135"/>
      <c r="I3245" s="663"/>
    </row>
    <row r="3246" spans="1:9" ht="15.75" x14ac:dyDescent="0.25">
      <c r="A3246" s="45">
        <v>421</v>
      </c>
      <c r="B3246" s="46" t="s">
        <v>4387</v>
      </c>
      <c r="C3246" s="46" t="s">
        <v>876</v>
      </c>
      <c r="D3246" s="45" t="s">
        <v>59</v>
      </c>
      <c r="E3246" s="45" t="s">
        <v>7</v>
      </c>
      <c r="F3246" s="99">
        <v>18</v>
      </c>
      <c r="G3246" s="135"/>
      <c r="H3246" s="135"/>
      <c r="I3246" s="663"/>
    </row>
    <row r="3247" spans="1:9" ht="15.75" x14ac:dyDescent="0.25">
      <c r="A3247" s="45">
        <v>422</v>
      </c>
      <c r="B3247" s="46" t="s">
        <v>4220</v>
      </c>
      <c r="C3247" s="46" t="s">
        <v>876</v>
      </c>
      <c r="D3247" s="45" t="s">
        <v>59</v>
      </c>
      <c r="E3247" s="45" t="s">
        <v>51</v>
      </c>
      <c r="F3247" s="99">
        <v>10</v>
      </c>
      <c r="G3247" s="135"/>
      <c r="H3247" s="135"/>
      <c r="I3247" s="663"/>
    </row>
    <row r="3248" spans="1:9" ht="15.75" x14ac:dyDescent="0.25">
      <c r="A3248" s="45">
        <v>423</v>
      </c>
      <c r="B3248" s="46" t="s">
        <v>4221</v>
      </c>
      <c r="C3248" s="46" t="s">
        <v>876</v>
      </c>
      <c r="D3248" s="45" t="s">
        <v>59</v>
      </c>
      <c r="E3248" s="45" t="s">
        <v>51</v>
      </c>
      <c r="F3248" s="99">
        <v>8</v>
      </c>
      <c r="G3248" s="135"/>
      <c r="H3248" s="135"/>
      <c r="I3248" s="663"/>
    </row>
    <row r="3249" spans="1:9" ht="15.75" x14ac:dyDescent="0.25">
      <c r="A3249" s="45"/>
      <c r="B3249" s="74" t="s">
        <v>282</v>
      </c>
      <c r="C3249" s="74"/>
      <c r="D3249" s="73"/>
      <c r="E3249" s="73"/>
      <c r="F3249" s="100"/>
      <c r="G3249" s="135"/>
      <c r="H3249" s="135"/>
      <c r="I3249" s="663"/>
    </row>
    <row r="3250" spans="1:9" ht="15.75" x14ac:dyDescent="0.25">
      <c r="A3250" s="45">
        <v>424</v>
      </c>
      <c r="B3250" s="46" t="s">
        <v>4388</v>
      </c>
      <c r="C3250" s="46" t="s">
        <v>876</v>
      </c>
      <c r="D3250" s="45" t="s">
        <v>852</v>
      </c>
      <c r="E3250" s="45" t="s">
        <v>7</v>
      </c>
      <c r="F3250" s="99">
        <v>40</v>
      </c>
      <c r="G3250" s="135"/>
      <c r="H3250" s="135"/>
      <c r="I3250" s="663"/>
    </row>
    <row r="3251" spans="1:9" ht="15.75" x14ac:dyDescent="0.25">
      <c r="A3251" s="45">
        <v>425</v>
      </c>
      <c r="B3251" s="46" t="s">
        <v>4220</v>
      </c>
      <c r="C3251" s="46" t="s">
        <v>876</v>
      </c>
      <c r="D3251" s="45" t="s">
        <v>852</v>
      </c>
      <c r="E3251" s="45" t="s">
        <v>51</v>
      </c>
      <c r="F3251" s="99">
        <v>3</v>
      </c>
      <c r="G3251" s="135"/>
      <c r="H3251" s="135"/>
      <c r="I3251" s="663"/>
    </row>
    <row r="3252" spans="1:9" ht="15.75" x14ac:dyDescent="0.25">
      <c r="A3252" s="45">
        <v>426</v>
      </c>
      <c r="B3252" s="46" t="s">
        <v>4221</v>
      </c>
      <c r="C3252" s="46" t="s">
        <v>876</v>
      </c>
      <c r="D3252" s="45" t="s">
        <v>852</v>
      </c>
      <c r="E3252" s="45" t="s">
        <v>51</v>
      </c>
      <c r="F3252" s="99">
        <v>12</v>
      </c>
      <c r="G3252" s="135"/>
      <c r="H3252" s="135"/>
      <c r="I3252" s="663"/>
    </row>
    <row r="3253" spans="1:9" ht="15.75" x14ac:dyDescent="0.25">
      <c r="A3253" s="45">
        <v>427</v>
      </c>
      <c r="B3253" s="46" t="s">
        <v>4222</v>
      </c>
      <c r="C3253" s="46" t="s">
        <v>876</v>
      </c>
      <c r="D3253" s="45" t="s">
        <v>852</v>
      </c>
      <c r="E3253" s="45" t="s">
        <v>51</v>
      </c>
      <c r="F3253" s="99">
        <v>25</v>
      </c>
      <c r="G3253" s="135"/>
      <c r="H3253" s="135"/>
      <c r="I3253" s="663"/>
    </row>
    <row r="3254" spans="1:9" ht="15.75" x14ac:dyDescent="0.25">
      <c r="A3254" s="45">
        <v>428</v>
      </c>
      <c r="B3254" s="46" t="s">
        <v>4389</v>
      </c>
      <c r="C3254" s="46" t="s">
        <v>876</v>
      </c>
      <c r="D3254" s="45" t="s">
        <v>852</v>
      </c>
      <c r="E3254" s="45" t="s">
        <v>7</v>
      </c>
      <c r="F3254" s="99">
        <v>30</v>
      </c>
      <c r="G3254" s="135"/>
      <c r="H3254" s="135"/>
      <c r="I3254" s="663"/>
    </row>
    <row r="3255" spans="1:9" ht="15.75" x14ac:dyDescent="0.25">
      <c r="A3255" s="45">
        <v>429</v>
      </c>
      <c r="B3255" s="46" t="s">
        <v>4220</v>
      </c>
      <c r="C3255" s="46" t="s">
        <v>876</v>
      </c>
      <c r="D3255" s="45" t="s">
        <v>852</v>
      </c>
      <c r="E3255" s="45" t="s">
        <v>51</v>
      </c>
      <c r="F3255" s="99">
        <v>12</v>
      </c>
      <c r="G3255" s="135"/>
      <c r="H3255" s="135"/>
      <c r="I3255" s="663"/>
    </row>
    <row r="3256" spans="1:9" ht="15.75" x14ac:dyDescent="0.25">
      <c r="A3256" s="45">
        <v>430</v>
      </c>
      <c r="B3256" s="46" t="s">
        <v>4221</v>
      </c>
      <c r="C3256" s="46" t="s">
        <v>876</v>
      </c>
      <c r="D3256" s="45" t="s">
        <v>852</v>
      </c>
      <c r="E3256" s="45" t="s">
        <v>51</v>
      </c>
      <c r="F3256" s="99">
        <v>6</v>
      </c>
      <c r="G3256" s="135"/>
      <c r="H3256" s="135"/>
      <c r="I3256" s="663"/>
    </row>
    <row r="3257" spans="1:9" ht="15.75" x14ac:dyDescent="0.25">
      <c r="A3257" s="45">
        <v>431</v>
      </c>
      <c r="B3257" s="46" t="s">
        <v>4222</v>
      </c>
      <c r="C3257" s="46" t="s">
        <v>876</v>
      </c>
      <c r="D3257" s="45" t="s">
        <v>852</v>
      </c>
      <c r="E3257" s="45" t="s">
        <v>51</v>
      </c>
      <c r="F3257" s="99">
        <v>12</v>
      </c>
      <c r="G3257" s="135"/>
      <c r="H3257" s="135"/>
      <c r="I3257" s="663"/>
    </row>
    <row r="3258" spans="1:9" ht="15.75" x14ac:dyDescent="0.25">
      <c r="A3258" s="73" t="s">
        <v>991</v>
      </c>
      <c r="B3258" s="81" t="s">
        <v>7016</v>
      </c>
      <c r="C3258" s="74"/>
      <c r="D3258" s="73"/>
      <c r="E3258" s="73"/>
      <c r="F3258" s="100"/>
      <c r="G3258" s="135"/>
      <c r="H3258" s="135"/>
      <c r="I3258" s="663"/>
    </row>
    <row r="3259" spans="1:9" ht="15.75" x14ac:dyDescent="0.25">
      <c r="A3259" s="45">
        <v>432</v>
      </c>
      <c r="B3259" s="46" t="s">
        <v>735</v>
      </c>
      <c r="C3259" s="46" t="s">
        <v>736</v>
      </c>
      <c r="D3259" s="45" t="s">
        <v>59</v>
      </c>
      <c r="E3259" s="45" t="s">
        <v>51</v>
      </c>
      <c r="F3259" s="99">
        <v>30.3</v>
      </c>
      <c r="G3259" s="135"/>
      <c r="H3259" s="135"/>
      <c r="I3259" s="663"/>
    </row>
    <row r="3260" spans="1:9" ht="15.75" x14ac:dyDescent="0.25">
      <c r="A3260" s="45">
        <v>433</v>
      </c>
      <c r="B3260" s="46" t="s">
        <v>737</v>
      </c>
      <c r="C3260" s="46" t="s">
        <v>738</v>
      </c>
      <c r="D3260" s="45" t="s">
        <v>59</v>
      </c>
      <c r="E3260" s="45" t="s">
        <v>51</v>
      </c>
      <c r="F3260" s="99">
        <v>30.6</v>
      </c>
      <c r="G3260" s="135"/>
      <c r="H3260" s="135"/>
      <c r="I3260" s="663"/>
    </row>
    <row r="3261" spans="1:9" ht="15.75" x14ac:dyDescent="0.25">
      <c r="A3261" s="45">
        <v>434</v>
      </c>
      <c r="B3261" s="46" t="s">
        <v>739</v>
      </c>
      <c r="C3261" s="46" t="s">
        <v>738</v>
      </c>
      <c r="D3261" s="45" t="s">
        <v>59</v>
      </c>
      <c r="E3261" s="45" t="s">
        <v>51</v>
      </c>
      <c r="F3261" s="99">
        <v>4.7</v>
      </c>
      <c r="G3261" s="135"/>
      <c r="H3261" s="135"/>
      <c r="I3261" s="663"/>
    </row>
    <row r="3262" spans="1:9" ht="15.75" x14ac:dyDescent="0.25">
      <c r="A3262" s="45">
        <v>435</v>
      </c>
      <c r="B3262" s="46" t="s">
        <v>740</v>
      </c>
      <c r="C3262" s="46" t="s">
        <v>738</v>
      </c>
      <c r="D3262" s="45" t="s">
        <v>59</v>
      </c>
      <c r="E3262" s="45" t="s">
        <v>51</v>
      </c>
      <c r="F3262" s="99">
        <v>17</v>
      </c>
      <c r="G3262" s="135"/>
      <c r="H3262" s="135"/>
      <c r="I3262" s="663"/>
    </row>
    <row r="3263" spans="1:9" ht="15.75" x14ac:dyDescent="0.25">
      <c r="A3263" s="45">
        <v>436</v>
      </c>
      <c r="B3263" s="46" t="s">
        <v>741</v>
      </c>
      <c r="C3263" s="46" t="s">
        <v>738</v>
      </c>
      <c r="D3263" s="45" t="s">
        <v>59</v>
      </c>
      <c r="E3263" s="45" t="s">
        <v>51</v>
      </c>
      <c r="F3263" s="99">
        <v>10</v>
      </c>
      <c r="G3263" s="135"/>
      <c r="H3263" s="135"/>
      <c r="I3263" s="663"/>
    </row>
    <row r="3264" spans="1:9" ht="15.75" x14ac:dyDescent="0.25">
      <c r="A3264" s="45">
        <v>437</v>
      </c>
      <c r="B3264" s="46" t="s">
        <v>742</v>
      </c>
      <c r="C3264" s="46" t="s">
        <v>736</v>
      </c>
      <c r="D3264" s="45" t="s">
        <v>59</v>
      </c>
      <c r="E3264" s="45" t="s">
        <v>51</v>
      </c>
      <c r="F3264" s="99">
        <v>9</v>
      </c>
      <c r="G3264" s="135"/>
      <c r="H3264" s="135"/>
      <c r="I3264" s="663"/>
    </row>
    <row r="3265" spans="1:9" ht="15.75" x14ac:dyDescent="0.25">
      <c r="A3265" s="45">
        <v>438</v>
      </c>
      <c r="B3265" s="46" t="s">
        <v>743</v>
      </c>
      <c r="C3265" s="46" t="s">
        <v>738</v>
      </c>
      <c r="D3265" s="45" t="s">
        <v>59</v>
      </c>
      <c r="E3265" s="45" t="s">
        <v>51</v>
      </c>
      <c r="F3265" s="99">
        <v>10</v>
      </c>
      <c r="G3265" s="135"/>
      <c r="H3265" s="135"/>
      <c r="I3265" s="663"/>
    </row>
    <row r="3266" spans="1:9" ht="15.75" x14ac:dyDescent="0.25">
      <c r="A3266" s="45">
        <v>439</v>
      </c>
      <c r="B3266" s="46" t="s">
        <v>744</v>
      </c>
      <c r="C3266" s="46" t="s">
        <v>736</v>
      </c>
      <c r="D3266" s="45" t="s">
        <v>59</v>
      </c>
      <c r="E3266" s="45" t="s">
        <v>51</v>
      </c>
      <c r="F3266" s="99">
        <v>5</v>
      </c>
      <c r="G3266" s="135"/>
      <c r="H3266" s="135"/>
      <c r="I3266" s="663"/>
    </row>
    <row r="3267" spans="1:9" ht="15.75" x14ac:dyDescent="0.25">
      <c r="A3267" s="45">
        <v>440</v>
      </c>
      <c r="B3267" s="46" t="s">
        <v>745</v>
      </c>
      <c r="C3267" s="46" t="s">
        <v>736</v>
      </c>
      <c r="D3267" s="45" t="s">
        <v>59</v>
      </c>
      <c r="E3267" s="45" t="s">
        <v>51</v>
      </c>
      <c r="F3267" s="99">
        <v>4</v>
      </c>
      <c r="G3267" s="135"/>
      <c r="H3267" s="135"/>
      <c r="I3267" s="663"/>
    </row>
    <row r="3268" spans="1:9" ht="15.75" x14ac:dyDescent="0.25">
      <c r="A3268" s="45">
        <v>441</v>
      </c>
      <c r="B3268" s="46" t="s">
        <v>746</v>
      </c>
      <c r="C3268" s="46" t="s">
        <v>747</v>
      </c>
      <c r="D3268" s="45" t="s">
        <v>59</v>
      </c>
      <c r="E3268" s="45" t="s">
        <v>7</v>
      </c>
      <c r="F3268" s="99">
        <v>31.7</v>
      </c>
      <c r="G3268" s="135"/>
      <c r="H3268" s="135"/>
      <c r="I3268" s="663"/>
    </row>
    <row r="3269" spans="1:9" ht="15.75" x14ac:dyDescent="0.25">
      <c r="A3269" s="45">
        <v>442</v>
      </c>
      <c r="B3269" s="46" t="s">
        <v>4390</v>
      </c>
      <c r="C3269" s="46" t="s">
        <v>748</v>
      </c>
      <c r="D3269" s="45" t="s">
        <v>59</v>
      </c>
      <c r="E3269" s="45" t="s">
        <v>51</v>
      </c>
      <c r="F3269" s="99">
        <v>10</v>
      </c>
      <c r="G3269" s="135"/>
      <c r="H3269" s="135"/>
      <c r="I3269" s="663"/>
    </row>
    <row r="3270" spans="1:9" ht="15.75" x14ac:dyDescent="0.25">
      <c r="A3270" s="45">
        <v>443</v>
      </c>
      <c r="B3270" s="46" t="s">
        <v>4391</v>
      </c>
      <c r="C3270" s="46" t="s">
        <v>748</v>
      </c>
      <c r="D3270" s="45" t="s">
        <v>59</v>
      </c>
      <c r="E3270" s="45" t="s">
        <v>51</v>
      </c>
      <c r="F3270" s="99">
        <v>10.56</v>
      </c>
      <c r="G3270" s="135"/>
      <c r="H3270" s="135"/>
      <c r="I3270" s="663"/>
    </row>
    <row r="3271" spans="1:9" ht="15.75" x14ac:dyDescent="0.25">
      <c r="A3271" s="45">
        <v>444</v>
      </c>
      <c r="B3271" s="46" t="s">
        <v>4392</v>
      </c>
      <c r="C3271" s="46" t="s">
        <v>748</v>
      </c>
      <c r="D3271" s="45" t="s">
        <v>59</v>
      </c>
      <c r="E3271" s="45" t="s">
        <v>51</v>
      </c>
      <c r="F3271" s="99">
        <v>11.14</v>
      </c>
      <c r="G3271" s="135"/>
      <c r="H3271" s="135"/>
      <c r="I3271" s="663"/>
    </row>
    <row r="3272" spans="1:9" ht="15.75" x14ac:dyDescent="0.25">
      <c r="A3272" s="45">
        <v>445</v>
      </c>
      <c r="B3272" s="46" t="s">
        <v>4393</v>
      </c>
      <c r="C3272" s="46" t="s">
        <v>750</v>
      </c>
      <c r="D3272" s="45" t="s">
        <v>59</v>
      </c>
      <c r="E3272" s="45" t="s">
        <v>51</v>
      </c>
      <c r="F3272" s="99">
        <v>27</v>
      </c>
      <c r="G3272" s="135"/>
      <c r="H3272" s="135"/>
      <c r="I3272" s="663"/>
    </row>
    <row r="3273" spans="1:9" ht="15.75" x14ac:dyDescent="0.25">
      <c r="A3273" s="45">
        <v>446</v>
      </c>
      <c r="B3273" s="46" t="s">
        <v>4394</v>
      </c>
      <c r="C3273" s="46" t="s">
        <v>749</v>
      </c>
      <c r="D3273" s="45" t="s">
        <v>59</v>
      </c>
      <c r="E3273" s="45" t="s">
        <v>51</v>
      </c>
      <c r="F3273" s="99">
        <v>21.5</v>
      </c>
      <c r="G3273" s="135"/>
      <c r="H3273" s="135"/>
      <c r="I3273" s="663"/>
    </row>
    <row r="3274" spans="1:9" s="70" customFormat="1" ht="15.75" x14ac:dyDescent="0.25">
      <c r="A3274" s="45">
        <v>447</v>
      </c>
      <c r="B3274" s="46" t="s">
        <v>4395</v>
      </c>
      <c r="C3274" s="46" t="s">
        <v>751</v>
      </c>
      <c r="D3274" s="45" t="s">
        <v>59</v>
      </c>
      <c r="E3274" s="45" t="s">
        <v>51</v>
      </c>
      <c r="F3274" s="99">
        <v>9.3800000000000008</v>
      </c>
      <c r="G3274" s="135"/>
      <c r="H3274" s="135"/>
      <c r="I3274" s="663"/>
    </row>
    <row r="3275" spans="1:9" ht="15.75" x14ac:dyDescent="0.25">
      <c r="A3275" s="45">
        <v>448</v>
      </c>
      <c r="B3275" s="46" t="s">
        <v>4396</v>
      </c>
      <c r="C3275" s="46" t="s">
        <v>751</v>
      </c>
      <c r="D3275" s="45" t="s">
        <v>59</v>
      </c>
      <c r="E3275" s="45" t="s">
        <v>51</v>
      </c>
      <c r="F3275" s="99">
        <v>29.4</v>
      </c>
      <c r="G3275" s="135"/>
      <c r="H3275" s="135"/>
      <c r="I3275" s="663"/>
    </row>
    <row r="3276" spans="1:9" ht="15.75" x14ac:dyDescent="0.25">
      <c r="A3276" s="45">
        <v>449</v>
      </c>
      <c r="B3276" s="46" t="s">
        <v>1015</v>
      </c>
      <c r="C3276" s="46" t="s">
        <v>752</v>
      </c>
      <c r="D3276" s="45" t="s">
        <v>59</v>
      </c>
      <c r="E3276" s="45" t="s">
        <v>51</v>
      </c>
      <c r="F3276" s="99">
        <v>42</v>
      </c>
      <c r="G3276" s="158"/>
      <c r="H3276" s="158"/>
      <c r="I3276" s="663"/>
    </row>
    <row r="3277" spans="1:9" ht="15.75" x14ac:dyDescent="0.25">
      <c r="A3277" s="45">
        <v>450</v>
      </c>
      <c r="B3277" s="46" t="s">
        <v>4397</v>
      </c>
      <c r="C3277" s="46" t="s">
        <v>752</v>
      </c>
      <c r="D3277" s="45" t="s">
        <v>59</v>
      </c>
      <c r="E3277" s="45" t="s">
        <v>51</v>
      </c>
      <c r="F3277" s="99">
        <v>17.5</v>
      </c>
      <c r="G3277" s="135"/>
      <c r="H3277" s="135"/>
      <c r="I3277" s="663"/>
    </row>
    <row r="3278" spans="1:9" ht="15.75" x14ac:dyDescent="0.25">
      <c r="A3278" s="45">
        <v>451</v>
      </c>
      <c r="B3278" s="46" t="s">
        <v>4398</v>
      </c>
      <c r="C3278" s="46" t="s">
        <v>752</v>
      </c>
      <c r="D3278" s="45" t="s">
        <v>59</v>
      </c>
      <c r="E3278" s="45" t="s">
        <v>51</v>
      </c>
      <c r="F3278" s="99">
        <v>18.5</v>
      </c>
      <c r="G3278" s="135"/>
      <c r="H3278" s="135"/>
      <c r="I3278" s="663"/>
    </row>
    <row r="3279" spans="1:9" ht="15.75" x14ac:dyDescent="0.25">
      <c r="A3279" s="45">
        <v>452</v>
      </c>
      <c r="B3279" s="46" t="s">
        <v>4399</v>
      </c>
      <c r="C3279" s="46" t="s">
        <v>752</v>
      </c>
      <c r="D3279" s="45" t="s">
        <v>59</v>
      </c>
      <c r="E3279" s="45" t="s">
        <v>51</v>
      </c>
      <c r="F3279" s="99">
        <v>6</v>
      </c>
      <c r="G3279" s="135"/>
      <c r="H3279" s="135"/>
      <c r="I3279" s="663"/>
    </row>
    <row r="3280" spans="1:9" ht="15.75" x14ac:dyDescent="0.25">
      <c r="A3280" s="45">
        <v>453</v>
      </c>
      <c r="B3280" s="46" t="s">
        <v>4400</v>
      </c>
      <c r="C3280" s="46" t="s">
        <v>752</v>
      </c>
      <c r="D3280" s="45" t="s">
        <v>59</v>
      </c>
      <c r="E3280" s="45" t="s">
        <v>51</v>
      </c>
      <c r="F3280" s="99">
        <v>25.4</v>
      </c>
      <c r="G3280" s="135"/>
      <c r="H3280" s="135"/>
      <c r="I3280" s="663"/>
    </row>
    <row r="3281" spans="1:9" ht="15.75" x14ac:dyDescent="0.25">
      <c r="A3281" s="45">
        <v>454</v>
      </c>
      <c r="B3281" s="46" t="s">
        <v>4401</v>
      </c>
      <c r="C3281" s="46" t="s">
        <v>752</v>
      </c>
      <c r="D3281" s="45" t="s">
        <v>59</v>
      </c>
      <c r="E3281" s="45" t="s">
        <v>51</v>
      </c>
      <c r="F3281" s="99">
        <v>24.8</v>
      </c>
      <c r="G3281" s="135"/>
      <c r="H3281" s="135"/>
      <c r="I3281" s="663"/>
    </row>
    <row r="3282" spans="1:9" ht="15.75" x14ac:dyDescent="0.25">
      <c r="A3282" s="45">
        <v>455</v>
      </c>
      <c r="B3282" s="46" t="s">
        <v>4402</v>
      </c>
      <c r="C3282" s="46" t="s">
        <v>752</v>
      </c>
      <c r="D3282" s="45" t="s">
        <v>59</v>
      </c>
      <c r="E3282" s="45" t="s">
        <v>51</v>
      </c>
      <c r="F3282" s="99">
        <v>6.9</v>
      </c>
      <c r="G3282" s="135"/>
      <c r="H3282" s="135"/>
      <c r="I3282" s="663"/>
    </row>
    <row r="3283" spans="1:9" ht="15.75" x14ac:dyDescent="0.25">
      <c r="A3283" s="45">
        <v>456</v>
      </c>
      <c r="B3283" s="46" t="s">
        <v>4403</v>
      </c>
      <c r="C3283" s="46" t="s">
        <v>752</v>
      </c>
      <c r="D3283" s="45" t="s">
        <v>59</v>
      </c>
      <c r="E3283" s="45" t="s">
        <v>51</v>
      </c>
      <c r="F3283" s="99">
        <v>18.600000000000001</v>
      </c>
      <c r="G3283" s="135"/>
      <c r="H3283" s="135"/>
      <c r="I3283" s="663"/>
    </row>
    <row r="3284" spans="1:9" ht="15.75" x14ac:dyDescent="0.25">
      <c r="A3284" s="45">
        <v>457</v>
      </c>
      <c r="B3284" s="46" t="s">
        <v>1034</v>
      </c>
      <c r="C3284" s="46" t="s">
        <v>752</v>
      </c>
      <c r="D3284" s="45" t="s">
        <v>59</v>
      </c>
      <c r="E3284" s="45" t="s">
        <v>7</v>
      </c>
      <c r="F3284" s="99">
        <v>29</v>
      </c>
      <c r="G3284" s="135"/>
      <c r="H3284" s="135"/>
      <c r="I3284" s="663"/>
    </row>
    <row r="3285" spans="1:9" ht="15.75" x14ac:dyDescent="0.25">
      <c r="A3285" s="45">
        <v>458</v>
      </c>
      <c r="B3285" s="46" t="s">
        <v>4404</v>
      </c>
      <c r="C3285" s="46" t="s">
        <v>752</v>
      </c>
      <c r="D3285" s="45" t="s">
        <v>59</v>
      </c>
      <c r="E3285" s="45" t="s">
        <v>51</v>
      </c>
      <c r="F3285" s="99">
        <v>13</v>
      </c>
      <c r="G3285" s="135"/>
      <c r="H3285" s="135"/>
      <c r="I3285" s="663"/>
    </row>
    <row r="3286" spans="1:9" ht="15.75" x14ac:dyDescent="0.25">
      <c r="A3286" s="45">
        <v>459</v>
      </c>
      <c r="B3286" s="46" t="s">
        <v>4405</v>
      </c>
      <c r="C3286" s="46" t="s">
        <v>752</v>
      </c>
      <c r="D3286" s="45" t="s">
        <v>59</v>
      </c>
      <c r="E3286" s="45" t="s">
        <v>51</v>
      </c>
      <c r="F3286" s="99">
        <v>16</v>
      </c>
      <c r="G3286" s="135"/>
      <c r="H3286" s="135"/>
      <c r="I3286" s="663"/>
    </row>
    <row r="3287" spans="1:9" ht="15.75" x14ac:dyDescent="0.25">
      <c r="A3287" s="73" t="s">
        <v>992</v>
      </c>
      <c r="B3287" s="81" t="s">
        <v>920</v>
      </c>
      <c r="C3287" s="74"/>
      <c r="D3287" s="73"/>
      <c r="E3287" s="73"/>
      <c r="F3287" s="100"/>
      <c r="G3287" s="135"/>
      <c r="H3287" s="135"/>
      <c r="I3287" s="663"/>
    </row>
    <row r="3288" spans="1:9" ht="15.75" x14ac:dyDescent="0.25">
      <c r="A3288" s="45">
        <v>460</v>
      </c>
      <c r="B3288" s="46" t="s">
        <v>4406</v>
      </c>
      <c r="C3288" s="46" t="s">
        <v>753</v>
      </c>
      <c r="D3288" s="45" t="s">
        <v>59</v>
      </c>
      <c r="E3288" s="45" t="s">
        <v>51</v>
      </c>
      <c r="F3288" s="99">
        <v>24</v>
      </c>
      <c r="G3288" s="135"/>
      <c r="H3288" s="135"/>
      <c r="I3288" s="663"/>
    </row>
    <row r="3289" spans="1:9" ht="15.75" x14ac:dyDescent="0.25">
      <c r="A3289" s="45">
        <v>461</v>
      </c>
      <c r="B3289" s="46" t="s">
        <v>4407</v>
      </c>
      <c r="C3289" s="46" t="s">
        <v>754</v>
      </c>
      <c r="D3289" s="45" t="s">
        <v>59</v>
      </c>
      <c r="E3289" s="45" t="s">
        <v>51</v>
      </c>
      <c r="F3289" s="99">
        <v>30</v>
      </c>
      <c r="G3289" s="135"/>
      <c r="H3289" s="135"/>
      <c r="I3289" s="663"/>
    </row>
    <row r="3290" spans="1:9" ht="18.75" customHeight="1" x14ac:dyDescent="0.25">
      <c r="A3290" s="45">
        <v>462</v>
      </c>
      <c r="B3290" s="46" t="s">
        <v>4408</v>
      </c>
      <c r="C3290" s="46" t="s">
        <v>754</v>
      </c>
      <c r="D3290" s="45" t="s">
        <v>59</v>
      </c>
      <c r="E3290" s="45" t="s">
        <v>51</v>
      </c>
      <c r="F3290" s="99">
        <v>10</v>
      </c>
      <c r="G3290" s="135"/>
      <c r="H3290" s="135"/>
      <c r="I3290" s="663"/>
    </row>
    <row r="3291" spans="1:9" ht="21" customHeight="1" x14ac:dyDescent="0.25">
      <c r="A3291" s="45">
        <v>463</v>
      </c>
      <c r="B3291" s="46" t="s">
        <v>4409</v>
      </c>
      <c r="C3291" s="46" t="s">
        <v>754</v>
      </c>
      <c r="D3291" s="45" t="s">
        <v>59</v>
      </c>
      <c r="E3291" s="45" t="s">
        <v>7</v>
      </c>
      <c r="F3291" s="99">
        <v>22.5</v>
      </c>
      <c r="G3291" s="135"/>
      <c r="H3291" s="135"/>
      <c r="I3291" s="663"/>
    </row>
    <row r="3292" spans="1:9" ht="21" customHeight="1" x14ac:dyDescent="0.25">
      <c r="A3292" s="45">
        <v>464</v>
      </c>
      <c r="B3292" s="46" t="s">
        <v>4413</v>
      </c>
      <c r="C3292" s="46" t="s">
        <v>754</v>
      </c>
      <c r="D3292" s="45" t="s">
        <v>59</v>
      </c>
      <c r="E3292" s="45" t="s">
        <v>51</v>
      </c>
      <c r="F3292" s="99">
        <v>4.5</v>
      </c>
      <c r="G3292" s="135"/>
      <c r="H3292" s="135"/>
      <c r="I3292" s="663"/>
    </row>
    <row r="3293" spans="1:9" ht="19.5" customHeight="1" x14ac:dyDescent="0.25">
      <c r="A3293" s="45">
        <v>465</v>
      </c>
      <c r="B3293" s="46" t="s">
        <v>4414</v>
      </c>
      <c r="C3293" s="46" t="s">
        <v>754</v>
      </c>
      <c r="D3293" s="45" t="s">
        <v>59</v>
      </c>
      <c r="E3293" s="45" t="s">
        <v>51</v>
      </c>
      <c r="F3293" s="99">
        <v>8</v>
      </c>
      <c r="G3293" s="135"/>
      <c r="H3293" s="135"/>
      <c r="I3293" s="663"/>
    </row>
    <row r="3294" spans="1:9" ht="31.5" x14ac:dyDescent="0.25">
      <c r="A3294" s="45">
        <v>466</v>
      </c>
      <c r="B3294" s="46" t="s">
        <v>4415</v>
      </c>
      <c r="C3294" s="46" t="s">
        <v>754</v>
      </c>
      <c r="D3294" s="45" t="s">
        <v>59</v>
      </c>
      <c r="E3294" s="45" t="s">
        <v>51</v>
      </c>
      <c r="F3294" s="99">
        <v>10</v>
      </c>
      <c r="G3294" s="135"/>
      <c r="H3294" s="135"/>
      <c r="I3294" s="663"/>
    </row>
    <row r="3295" spans="1:9" ht="31.5" x14ac:dyDescent="0.25">
      <c r="A3295" s="45">
        <v>467</v>
      </c>
      <c r="B3295" s="46" t="s">
        <v>4416</v>
      </c>
      <c r="C3295" s="46" t="s">
        <v>754</v>
      </c>
      <c r="D3295" s="45" t="s">
        <v>59</v>
      </c>
      <c r="E3295" s="45" t="s">
        <v>51</v>
      </c>
      <c r="F3295" s="99">
        <v>15</v>
      </c>
      <c r="G3295" s="135"/>
      <c r="H3295" s="135"/>
      <c r="I3295" s="663"/>
    </row>
    <row r="3296" spans="1:9" ht="15.75" x14ac:dyDescent="0.25">
      <c r="A3296" s="73"/>
      <c r="B3296" s="74" t="s">
        <v>282</v>
      </c>
      <c r="C3296" s="74"/>
      <c r="D3296" s="73"/>
      <c r="E3296" s="73"/>
      <c r="F3296" s="100"/>
      <c r="G3296" s="135"/>
      <c r="H3296" s="135"/>
      <c r="I3296" s="663"/>
    </row>
    <row r="3297" spans="1:9" ht="15.75" x14ac:dyDescent="0.25">
      <c r="A3297" s="45">
        <v>468</v>
      </c>
      <c r="B3297" s="46" t="s">
        <v>4410</v>
      </c>
      <c r="C3297" s="46" t="s">
        <v>754</v>
      </c>
      <c r="D3297" s="45" t="s">
        <v>852</v>
      </c>
      <c r="E3297" s="45" t="s">
        <v>7</v>
      </c>
      <c r="F3297" s="99">
        <v>55</v>
      </c>
      <c r="G3297" s="135"/>
      <c r="H3297" s="135"/>
      <c r="I3297" s="663"/>
    </row>
    <row r="3298" spans="1:9" ht="15.75" x14ac:dyDescent="0.25">
      <c r="A3298" s="45">
        <v>469</v>
      </c>
      <c r="B3298" s="46" t="s">
        <v>4411</v>
      </c>
      <c r="C3298" s="46" t="s">
        <v>754</v>
      </c>
      <c r="D3298" s="45" t="s">
        <v>59</v>
      </c>
      <c r="E3298" s="45" t="s">
        <v>51</v>
      </c>
      <c r="F3298" s="99">
        <v>15</v>
      </c>
      <c r="G3298" s="135"/>
      <c r="H3298" s="135"/>
      <c r="I3298" s="663"/>
    </row>
    <row r="3299" spans="1:9" ht="15.75" x14ac:dyDescent="0.25">
      <c r="A3299" s="45">
        <v>470</v>
      </c>
      <c r="B3299" s="46" t="s">
        <v>4412</v>
      </c>
      <c r="C3299" s="46" t="s">
        <v>754</v>
      </c>
      <c r="D3299" s="45" t="s">
        <v>30</v>
      </c>
      <c r="E3299" s="45" t="s">
        <v>51</v>
      </c>
      <c r="F3299" s="99">
        <v>40</v>
      </c>
      <c r="G3299" s="135"/>
      <c r="H3299" s="135"/>
      <c r="I3299" s="663"/>
    </row>
    <row r="3300" spans="1:9" ht="15.75" x14ac:dyDescent="0.25">
      <c r="A3300" s="45">
        <v>471</v>
      </c>
      <c r="B3300" s="46" t="s">
        <v>755</v>
      </c>
      <c r="C3300" s="46" t="s">
        <v>754</v>
      </c>
      <c r="D3300" s="45" t="s">
        <v>852</v>
      </c>
      <c r="E3300" s="45" t="s">
        <v>7</v>
      </c>
      <c r="F3300" s="99">
        <v>18</v>
      </c>
      <c r="G3300" s="135"/>
      <c r="H3300" s="135"/>
      <c r="I3300" s="663"/>
    </row>
    <row r="3301" spans="1:9" ht="31.5" x14ac:dyDescent="0.25">
      <c r="A3301" s="45">
        <v>472</v>
      </c>
      <c r="B3301" s="46" t="s">
        <v>4417</v>
      </c>
      <c r="C3301" s="46" t="s">
        <v>754</v>
      </c>
      <c r="D3301" s="45" t="s">
        <v>852</v>
      </c>
      <c r="E3301" s="45" t="s">
        <v>51</v>
      </c>
      <c r="F3301" s="99">
        <v>4</v>
      </c>
      <c r="G3301" s="135"/>
      <c r="H3301" s="135"/>
      <c r="I3301" s="663"/>
    </row>
    <row r="3302" spans="1:9" ht="31.5" x14ac:dyDescent="0.25">
      <c r="A3302" s="45">
        <v>473</v>
      </c>
      <c r="B3302" s="46" t="s">
        <v>4418</v>
      </c>
      <c r="C3302" s="46" t="s">
        <v>754</v>
      </c>
      <c r="D3302" s="45" t="s">
        <v>852</v>
      </c>
      <c r="E3302" s="45" t="s">
        <v>51</v>
      </c>
      <c r="F3302" s="99">
        <v>14</v>
      </c>
      <c r="G3302" s="135"/>
      <c r="H3302" s="135"/>
      <c r="I3302" s="663"/>
    </row>
  </sheetData>
  <mergeCells count="25">
    <mergeCell ref="A2109:A2110"/>
    <mergeCell ref="B2109:B2110"/>
    <mergeCell ref="E2109:E2110"/>
    <mergeCell ref="C2109:C2110"/>
    <mergeCell ref="A2107:A2108"/>
    <mergeCell ref="B2107:B2108"/>
    <mergeCell ref="E2107:E2108"/>
    <mergeCell ref="C2107:C2108"/>
    <mergeCell ref="A1:I1"/>
    <mergeCell ref="A1950:A1951"/>
    <mergeCell ref="B1950:B1951"/>
    <mergeCell ref="E1950:E1951"/>
    <mergeCell ref="C1950:C1951"/>
    <mergeCell ref="G4:H4"/>
    <mergeCell ref="A4:A5"/>
    <mergeCell ref="B4:B5"/>
    <mergeCell ref="C4:C5"/>
    <mergeCell ref="D4:D5"/>
    <mergeCell ref="E4:E5"/>
    <mergeCell ref="F4:F5"/>
    <mergeCell ref="K759:N759"/>
    <mergeCell ref="K760:N760"/>
    <mergeCell ref="K761:N761"/>
    <mergeCell ref="I4:I5"/>
    <mergeCell ref="A2:I2"/>
  </mergeCells>
  <pageMargins left="1" right="0.5" top="1" bottom="0.5" header="0.31496062992126" footer="0.31496062992126"/>
  <pageSetup paperSize="9" orientation="landscape" verticalDpi="0" r:id="rId1"/>
  <headerFoot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1267" r:id="rId4">
          <objectPr defaultSize="0" autoPict="0" r:id="rId5">
            <anchor moveWithCells="1" sizeWithCells="1">
              <from>
                <xdr:col>1</xdr:col>
                <xdr:colOff>0</xdr:colOff>
                <xdr:row>3226</xdr:row>
                <xdr:rowOff>0</xdr:rowOff>
              </from>
              <to>
                <xdr:col>1</xdr:col>
                <xdr:colOff>114300</xdr:colOff>
                <xdr:row>3227</xdr:row>
                <xdr:rowOff>0</xdr:rowOff>
              </to>
            </anchor>
          </objectPr>
        </oleObject>
      </mc:Choice>
      <mc:Fallback>
        <oleObject progId="Equation.3" shapeId="11267" r:id="rId4"/>
      </mc:Fallback>
    </mc:AlternateContent>
  </oleObject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C00000"/>
  </sheetPr>
  <dimension ref="A1:L1485"/>
  <sheetViews>
    <sheetView workbookViewId="0">
      <pane ySplit="5" topLeftCell="A1443" activePane="bottomLeft" state="frozen"/>
      <selection pane="bottomLeft" activeCell="B1485" sqref="B1485"/>
    </sheetView>
  </sheetViews>
  <sheetFormatPr defaultRowHeight="15" x14ac:dyDescent="0.25"/>
  <cols>
    <col min="1" max="1" width="6.42578125" style="5" bestFit="1" customWidth="1"/>
    <col min="2" max="2" width="34.7109375" style="106" customWidth="1"/>
    <col min="3" max="3" width="25.42578125" style="4" customWidth="1"/>
    <col min="4" max="4" width="8.7109375" style="1" bestFit="1" customWidth="1"/>
    <col min="5" max="5" width="8.7109375" style="1" customWidth="1"/>
    <col min="6" max="6" width="10.85546875" style="102" customWidth="1"/>
    <col min="7" max="7" width="7.85546875" style="710" bestFit="1" customWidth="1"/>
    <col min="8" max="8" width="8.7109375" style="1" bestFit="1" customWidth="1"/>
    <col min="9" max="9" width="12.42578125" style="1" customWidth="1"/>
    <col min="10" max="10" width="7.7109375" style="1" customWidth="1"/>
    <col min="11" max="11" width="9.140625" style="1"/>
    <col min="12" max="12" width="27.85546875" style="1" customWidth="1"/>
    <col min="13" max="16384" width="9.140625" style="1"/>
  </cols>
  <sheetData>
    <row r="1" spans="1:10" ht="15" customHeight="1" x14ac:dyDescent="0.25">
      <c r="A1" s="1169" t="s">
        <v>6212</v>
      </c>
      <c r="B1" s="1169"/>
      <c r="C1" s="1169"/>
      <c r="D1" s="1169"/>
      <c r="E1" s="1169"/>
      <c r="F1" s="1169"/>
      <c r="G1" s="1169"/>
      <c r="H1" s="1169"/>
      <c r="I1" s="1169"/>
      <c r="J1" s="1169"/>
    </row>
    <row r="2" spans="1:10" ht="15.75" x14ac:dyDescent="0.25">
      <c r="A2" s="1168" t="s">
        <v>7518</v>
      </c>
      <c r="B2" s="1168"/>
      <c r="C2" s="1168"/>
      <c r="D2" s="1168"/>
      <c r="E2" s="1168"/>
      <c r="F2" s="1168"/>
      <c r="G2" s="1168"/>
      <c r="H2" s="1168"/>
      <c r="I2" s="1168"/>
      <c r="J2" s="1168"/>
    </row>
    <row r="3" spans="1:10" x14ac:dyDescent="0.25">
      <c r="A3" s="8"/>
      <c r="B3" s="225"/>
      <c r="C3" s="9"/>
      <c r="D3" s="8"/>
      <c r="E3" s="8"/>
      <c r="F3" s="83"/>
      <c r="G3" s="693"/>
      <c r="H3" s="9"/>
    </row>
    <row r="4" spans="1:10" ht="15" customHeight="1" x14ac:dyDescent="0.25">
      <c r="A4" s="1080" t="s">
        <v>0</v>
      </c>
      <c r="B4" s="1080" t="s">
        <v>1</v>
      </c>
      <c r="C4" s="1080" t="s">
        <v>5286</v>
      </c>
      <c r="D4" s="1080" t="s">
        <v>5287</v>
      </c>
      <c r="E4" s="1080" t="s">
        <v>215</v>
      </c>
      <c r="F4" s="1080" t="s">
        <v>4721</v>
      </c>
      <c r="G4" s="1080" t="s">
        <v>5000</v>
      </c>
      <c r="H4" s="1080"/>
      <c r="I4" s="1080" t="s">
        <v>5428</v>
      </c>
      <c r="J4" s="1080" t="s">
        <v>4612</v>
      </c>
    </row>
    <row r="5" spans="1:10" ht="34.5" customHeight="1" x14ac:dyDescent="0.25">
      <c r="A5" s="1080"/>
      <c r="B5" s="1080"/>
      <c r="C5" s="1080"/>
      <c r="D5" s="1080"/>
      <c r="E5" s="1080"/>
      <c r="F5" s="1080"/>
      <c r="G5" s="694" t="s">
        <v>899</v>
      </c>
      <c r="H5" s="179" t="s">
        <v>5359</v>
      </c>
      <c r="I5" s="1080"/>
      <c r="J5" s="1080"/>
    </row>
    <row r="6" spans="1:10" x14ac:dyDescent="0.25">
      <c r="A6" s="238" t="s">
        <v>5292</v>
      </c>
      <c r="B6" s="238" t="s">
        <v>5293</v>
      </c>
      <c r="C6" s="238" t="s">
        <v>5294</v>
      </c>
      <c r="D6" s="238" t="s">
        <v>5295</v>
      </c>
      <c r="E6" s="238" t="s">
        <v>5296</v>
      </c>
      <c r="F6" s="238" t="s">
        <v>5297</v>
      </c>
      <c r="G6" s="695" t="s">
        <v>5298</v>
      </c>
      <c r="H6" s="238" t="s">
        <v>5299</v>
      </c>
      <c r="I6" s="238" t="s">
        <v>5300</v>
      </c>
      <c r="J6" s="238" t="s">
        <v>5301</v>
      </c>
    </row>
    <row r="7" spans="1:10" ht="15.75" x14ac:dyDescent="0.25">
      <c r="A7" s="21" t="s">
        <v>2</v>
      </c>
      <c r="B7" s="164" t="s">
        <v>6200</v>
      </c>
      <c r="C7" s="22"/>
      <c r="D7" s="21"/>
      <c r="E7" s="21"/>
      <c r="F7" s="21"/>
      <c r="G7" s="696"/>
      <c r="H7" s="113"/>
      <c r="I7" s="21"/>
      <c r="J7" s="21"/>
    </row>
    <row r="8" spans="1:10" ht="15.75" x14ac:dyDescent="0.25">
      <c r="A8" s="686" t="s">
        <v>3</v>
      </c>
      <c r="B8" s="150" t="s">
        <v>6982</v>
      </c>
      <c r="C8" s="10"/>
      <c r="D8" s="115"/>
      <c r="E8" s="115"/>
      <c r="F8" s="86"/>
      <c r="G8" s="697"/>
      <c r="H8" s="64"/>
      <c r="I8" s="64"/>
      <c r="J8" s="64"/>
    </row>
    <row r="9" spans="1:10" ht="15.75" x14ac:dyDescent="0.25">
      <c r="A9" s="682">
        <v>1</v>
      </c>
      <c r="B9" s="166" t="s">
        <v>756</v>
      </c>
      <c r="C9" s="181" t="s">
        <v>4778</v>
      </c>
      <c r="D9" s="116" t="s">
        <v>30</v>
      </c>
      <c r="E9" s="116" t="s">
        <v>7</v>
      </c>
      <c r="F9" s="82">
        <v>55</v>
      </c>
      <c r="G9" s="697"/>
      <c r="H9" s="64"/>
      <c r="I9" s="64"/>
      <c r="J9" s="64"/>
    </row>
    <row r="10" spans="1:10" ht="15.75" x14ac:dyDescent="0.25">
      <c r="A10" s="682">
        <v>2</v>
      </c>
      <c r="B10" s="166" t="s">
        <v>757</v>
      </c>
      <c r="C10" s="181" t="s">
        <v>4778</v>
      </c>
      <c r="D10" s="116" t="s">
        <v>30</v>
      </c>
      <c r="E10" s="116" t="s">
        <v>7</v>
      </c>
      <c r="F10" s="82">
        <v>23</v>
      </c>
      <c r="G10" s="697"/>
      <c r="H10" s="64"/>
      <c r="I10" s="64"/>
      <c r="J10" s="64"/>
    </row>
    <row r="11" spans="1:10" ht="31.5" x14ac:dyDescent="0.25">
      <c r="A11" s="682">
        <v>3</v>
      </c>
      <c r="B11" s="166" t="s">
        <v>4723</v>
      </c>
      <c r="C11" s="181" t="s">
        <v>4779</v>
      </c>
      <c r="D11" s="116" t="s">
        <v>30</v>
      </c>
      <c r="E11" s="116" t="s">
        <v>7</v>
      </c>
      <c r="F11" s="82">
        <v>30</v>
      </c>
      <c r="G11" s="697"/>
      <c r="H11" s="64"/>
      <c r="I11" s="64"/>
      <c r="J11" s="64"/>
    </row>
    <row r="12" spans="1:10" ht="15.75" x14ac:dyDescent="0.25">
      <c r="A12" s="682">
        <v>4</v>
      </c>
      <c r="B12" s="166" t="s">
        <v>1174</v>
      </c>
      <c r="C12" s="181" t="s">
        <v>4779</v>
      </c>
      <c r="D12" s="116" t="s">
        <v>30</v>
      </c>
      <c r="E12" s="116" t="s">
        <v>7</v>
      </c>
      <c r="F12" s="82">
        <v>21</v>
      </c>
      <c r="G12" s="697"/>
      <c r="H12" s="64"/>
      <c r="I12" s="64"/>
      <c r="J12" s="64"/>
    </row>
    <row r="13" spans="1:10" ht="15.75" x14ac:dyDescent="0.25">
      <c r="A13" s="682">
        <v>5</v>
      </c>
      <c r="B13" s="166" t="s">
        <v>4471</v>
      </c>
      <c r="C13" s="181" t="s">
        <v>4779</v>
      </c>
      <c r="D13" s="116" t="s">
        <v>30</v>
      </c>
      <c r="E13" s="116" t="s">
        <v>51</v>
      </c>
      <c r="F13" s="82">
        <v>33.28</v>
      </c>
      <c r="G13" s="697"/>
      <c r="H13" s="64"/>
      <c r="I13" s="64"/>
      <c r="J13" s="64"/>
    </row>
    <row r="14" spans="1:10" ht="15.75" x14ac:dyDescent="0.25">
      <c r="A14" s="682">
        <v>6</v>
      </c>
      <c r="B14" s="166" t="s">
        <v>901</v>
      </c>
      <c r="C14" s="181" t="s">
        <v>4780</v>
      </c>
      <c r="D14" s="116" t="s">
        <v>30</v>
      </c>
      <c r="E14" s="116" t="s">
        <v>7</v>
      </c>
      <c r="F14" s="82">
        <v>9</v>
      </c>
      <c r="G14" s="697"/>
      <c r="H14" s="64"/>
      <c r="I14" s="64"/>
      <c r="J14" s="64"/>
    </row>
    <row r="15" spans="1:10" ht="15.75" x14ac:dyDescent="0.25">
      <c r="A15" s="682">
        <v>7</v>
      </c>
      <c r="B15" s="166" t="s">
        <v>758</v>
      </c>
      <c r="C15" s="181" t="s">
        <v>4780</v>
      </c>
      <c r="D15" s="116" t="s">
        <v>30</v>
      </c>
      <c r="E15" s="116" t="s">
        <v>7</v>
      </c>
      <c r="F15" s="82">
        <v>15</v>
      </c>
      <c r="G15" s="697"/>
      <c r="H15" s="64"/>
      <c r="I15" s="64"/>
      <c r="J15" s="64"/>
    </row>
    <row r="16" spans="1:10" ht="15.75" x14ac:dyDescent="0.25">
      <c r="A16" s="682">
        <v>8</v>
      </c>
      <c r="B16" s="166" t="s">
        <v>759</v>
      </c>
      <c r="C16" s="181" t="s">
        <v>4780</v>
      </c>
      <c r="D16" s="116" t="s">
        <v>30</v>
      </c>
      <c r="E16" s="116" t="s">
        <v>7</v>
      </c>
      <c r="F16" s="82">
        <v>69</v>
      </c>
      <c r="G16" s="697"/>
      <c r="H16" s="64"/>
      <c r="I16" s="64"/>
      <c r="J16" s="64"/>
    </row>
    <row r="17" spans="1:10" ht="15.75" x14ac:dyDescent="0.25">
      <c r="A17" s="682">
        <v>9</v>
      </c>
      <c r="B17" s="166" t="s">
        <v>760</v>
      </c>
      <c r="C17" s="181" t="s">
        <v>4780</v>
      </c>
      <c r="D17" s="116" t="s">
        <v>30</v>
      </c>
      <c r="E17" s="116" t="s">
        <v>7</v>
      </c>
      <c r="F17" s="82">
        <v>22</v>
      </c>
      <c r="G17" s="697"/>
      <c r="H17" s="64"/>
      <c r="I17" s="64"/>
      <c r="J17" s="64"/>
    </row>
    <row r="18" spans="1:10" ht="15.75" x14ac:dyDescent="0.25">
      <c r="A18" s="682">
        <v>10</v>
      </c>
      <c r="B18" s="166" t="s">
        <v>761</v>
      </c>
      <c r="C18" s="181" t="s">
        <v>4780</v>
      </c>
      <c r="D18" s="116" t="s">
        <v>30</v>
      </c>
      <c r="E18" s="116" t="s">
        <v>7</v>
      </c>
      <c r="F18" s="82">
        <v>50.3</v>
      </c>
      <c r="G18" s="697"/>
      <c r="H18" s="64"/>
      <c r="I18" s="64"/>
      <c r="J18" s="64"/>
    </row>
    <row r="19" spans="1:10" ht="15.75" x14ac:dyDescent="0.25">
      <c r="A19" s="682">
        <v>11</v>
      </c>
      <c r="B19" s="166" t="s">
        <v>762</v>
      </c>
      <c r="C19" s="181" t="s">
        <v>4780</v>
      </c>
      <c r="D19" s="116" t="s">
        <v>30</v>
      </c>
      <c r="E19" s="116" t="s">
        <v>7</v>
      </c>
      <c r="F19" s="82">
        <v>19</v>
      </c>
      <c r="G19" s="697"/>
      <c r="H19" s="64"/>
      <c r="I19" s="64"/>
      <c r="J19" s="64"/>
    </row>
    <row r="20" spans="1:10" ht="15.75" x14ac:dyDescent="0.25">
      <c r="A20" s="686" t="s">
        <v>7</v>
      </c>
      <c r="B20" s="150" t="s">
        <v>6940</v>
      </c>
      <c r="C20" s="10"/>
      <c r="D20" s="115"/>
      <c r="E20" s="115"/>
      <c r="F20" s="86"/>
      <c r="G20" s="697"/>
      <c r="H20" s="64"/>
      <c r="I20" s="64"/>
      <c r="J20" s="64"/>
    </row>
    <row r="21" spans="1:10" ht="15.75" x14ac:dyDescent="0.25">
      <c r="A21" s="682">
        <v>12</v>
      </c>
      <c r="B21" s="166" t="s">
        <v>227</v>
      </c>
      <c r="C21" s="181" t="s">
        <v>989</v>
      </c>
      <c r="D21" s="116" t="s">
        <v>30</v>
      </c>
      <c r="E21" s="116" t="s">
        <v>51</v>
      </c>
      <c r="F21" s="82">
        <v>52</v>
      </c>
      <c r="G21" s="697"/>
      <c r="H21" s="64"/>
      <c r="I21" s="64"/>
      <c r="J21" s="64"/>
    </row>
    <row r="22" spans="1:10" ht="15.75" x14ac:dyDescent="0.25">
      <c r="A22" s="682">
        <v>13</v>
      </c>
      <c r="B22" s="166" t="s">
        <v>228</v>
      </c>
      <c r="C22" s="181" t="s">
        <v>989</v>
      </c>
      <c r="D22" s="116" t="s">
        <v>30</v>
      </c>
      <c r="E22" s="116" t="s">
        <v>51</v>
      </c>
      <c r="F22" s="82">
        <v>94</v>
      </c>
      <c r="G22" s="697"/>
      <c r="H22" s="64"/>
      <c r="I22" s="64"/>
      <c r="J22" s="64"/>
    </row>
    <row r="23" spans="1:10" ht="15.75" x14ac:dyDescent="0.25">
      <c r="A23" s="983">
        <v>14</v>
      </c>
      <c r="B23" s="166" t="s">
        <v>229</v>
      </c>
      <c r="C23" s="181" t="s">
        <v>989</v>
      </c>
      <c r="D23" s="116" t="s">
        <v>30</v>
      </c>
      <c r="E23" s="116" t="s">
        <v>51</v>
      </c>
      <c r="F23" s="82">
        <v>42</v>
      </c>
      <c r="G23" s="697"/>
      <c r="H23" s="64"/>
      <c r="I23" s="64"/>
      <c r="J23" s="64"/>
    </row>
    <row r="24" spans="1:10" ht="15.75" x14ac:dyDescent="0.25">
      <c r="A24" s="983">
        <v>15</v>
      </c>
      <c r="B24" s="166" t="s">
        <v>230</v>
      </c>
      <c r="C24" s="181" t="s">
        <v>989</v>
      </c>
      <c r="D24" s="116" t="s">
        <v>30</v>
      </c>
      <c r="E24" s="116" t="s">
        <v>51</v>
      </c>
      <c r="F24" s="82">
        <v>28</v>
      </c>
      <c r="G24" s="697"/>
      <c r="H24" s="64"/>
      <c r="I24" s="64"/>
      <c r="J24" s="64"/>
    </row>
    <row r="25" spans="1:10" ht="15.75" x14ac:dyDescent="0.25">
      <c r="A25" s="983">
        <v>16</v>
      </c>
      <c r="B25" s="166" t="s">
        <v>231</v>
      </c>
      <c r="C25" s="181" t="s">
        <v>989</v>
      </c>
      <c r="D25" s="116" t="s">
        <v>30</v>
      </c>
      <c r="E25" s="116" t="s">
        <v>51</v>
      </c>
      <c r="F25" s="82">
        <v>8</v>
      </c>
      <c r="G25" s="697"/>
      <c r="H25" s="64"/>
      <c r="I25" s="64"/>
      <c r="J25" s="64"/>
    </row>
    <row r="26" spans="1:10" ht="15.75" x14ac:dyDescent="0.25">
      <c r="A26" s="983">
        <v>17</v>
      </c>
      <c r="B26" s="166" t="s">
        <v>232</v>
      </c>
      <c r="C26" s="181" t="s">
        <v>989</v>
      </c>
      <c r="D26" s="116" t="s">
        <v>30</v>
      </c>
      <c r="E26" s="116" t="s">
        <v>51</v>
      </c>
      <c r="F26" s="82">
        <v>35</v>
      </c>
      <c r="G26" s="697"/>
      <c r="H26" s="64"/>
      <c r="I26" s="64"/>
      <c r="J26" s="64"/>
    </row>
    <row r="27" spans="1:10" ht="15.75" x14ac:dyDescent="0.25">
      <c r="A27" s="983">
        <v>18</v>
      </c>
      <c r="B27" s="166" t="s">
        <v>233</v>
      </c>
      <c r="C27" s="181" t="s">
        <v>4781</v>
      </c>
      <c r="D27" s="116" t="s">
        <v>30</v>
      </c>
      <c r="E27" s="116" t="s">
        <v>51</v>
      </c>
      <c r="F27" s="82">
        <v>46</v>
      </c>
      <c r="G27" s="697"/>
      <c r="H27" s="64"/>
      <c r="I27" s="64"/>
      <c r="J27" s="64"/>
    </row>
    <row r="28" spans="1:10" ht="15.75" x14ac:dyDescent="0.25">
      <c r="A28" s="983">
        <v>19</v>
      </c>
      <c r="B28" s="166" t="s">
        <v>234</v>
      </c>
      <c r="C28" s="181" t="s">
        <v>4781</v>
      </c>
      <c r="D28" s="116" t="s">
        <v>30</v>
      </c>
      <c r="E28" s="116" t="s">
        <v>51</v>
      </c>
      <c r="F28" s="82">
        <v>23</v>
      </c>
      <c r="G28" s="697"/>
      <c r="H28" s="64"/>
      <c r="I28" s="64"/>
      <c r="J28" s="64"/>
    </row>
    <row r="29" spans="1:10" ht="15.75" x14ac:dyDescent="0.25">
      <c r="A29" s="983">
        <v>20</v>
      </c>
      <c r="B29" s="166" t="s">
        <v>235</v>
      </c>
      <c r="C29" s="181" t="s">
        <v>4781</v>
      </c>
      <c r="D29" s="116" t="s">
        <v>30</v>
      </c>
      <c r="E29" s="116" t="s">
        <v>51</v>
      </c>
      <c r="F29" s="82">
        <v>25</v>
      </c>
      <c r="G29" s="697"/>
      <c r="H29" s="64"/>
      <c r="I29" s="64"/>
      <c r="J29" s="64"/>
    </row>
    <row r="30" spans="1:10" ht="15.75" x14ac:dyDescent="0.25">
      <c r="A30" s="983">
        <v>21</v>
      </c>
      <c r="B30" s="166" t="s">
        <v>763</v>
      </c>
      <c r="C30" s="181" t="s">
        <v>236</v>
      </c>
      <c r="D30" s="116" t="s">
        <v>30</v>
      </c>
      <c r="E30" s="116" t="s">
        <v>51</v>
      </c>
      <c r="F30" s="82">
        <v>30</v>
      </c>
      <c r="G30" s="697"/>
      <c r="H30" s="64"/>
      <c r="I30" s="64"/>
      <c r="J30" s="64"/>
    </row>
    <row r="31" spans="1:10" ht="15.75" x14ac:dyDescent="0.25">
      <c r="A31" s="983">
        <v>22</v>
      </c>
      <c r="B31" s="166" t="s">
        <v>764</v>
      </c>
      <c r="C31" s="181" t="s">
        <v>236</v>
      </c>
      <c r="D31" s="116" t="s">
        <v>30</v>
      </c>
      <c r="E31" s="116" t="s">
        <v>51</v>
      </c>
      <c r="F31" s="82">
        <v>15</v>
      </c>
      <c r="G31" s="697"/>
      <c r="H31" s="64"/>
      <c r="I31" s="64"/>
      <c r="J31" s="64"/>
    </row>
    <row r="32" spans="1:10" ht="15.75" x14ac:dyDescent="0.25">
      <c r="A32" s="983">
        <v>23</v>
      </c>
      <c r="B32" s="166" t="s">
        <v>237</v>
      </c>
      <c r="C32" s="181" t="s">
        <v>4782</v>
      </c>
      <c r="D32" s="116" t="s">
        <v>30</v>
      </c>
      <c r="E32" s="116" t="s">
        <v>51</v>
      </c>
      <c r="F32" s="82">
        <v>24</v>
      </c>
      <c r="G32" s="697"/>
      <c r="H32" s="64"/>
      <c r="I32" s="64"/>
      <c r="J32" s="64"/>
    </row>
    <row r="33" spans="1:10" ht="15.75" x14ac:dyDescent="0.25">
      <c r="A33" s="983">
        <v>24</v>
      </c>
      <c r="B33" s="166" t="s">
        <v>238</v>
      </c>
      <c r="C33" s="181" t="s">
        <v>4782</v>
      </c>
      <c r="D33" s="116" t="s">
        <v>30</v>
      </c>
      <c r="E33" s="116" t="s">
        <v>51</v>
      </c>
      <c r="F33" s="82">
        <v>16</v>
      </c>
      <c r="G33" s="697"/>
      <c r="H33" s="64"/>
      <c r="I33" s="64"/>
      <c r="J33" s="64"/>
    </row>
    <row r="34" spans="1:10" ht="15.75" x14ac:dyDescent="0.25">
      <c r="A34" s="983">
        <v>25</v>
      </c>
      <c r="B34" s="166" t="s">
        <v>239</v>
      </c>
      <c r="C34" s="181" t="s">
        <v>4782</v>
      </c>
      <c r="D34" s="116" t="s">
        <v>30</v>
      </c>
      <c r="E34" s="116" t="s">
        <v>7</v>
      </c>
      <c r="F34" s="82">
        <v>45</v>
      </c>
      <c r="G34" s="697"/>
      <c r="H34" s="64"/>
      <c r="I34" s="64"/>
      <c r="J34" s="64"/>
    </row>
    <row r="35" spans="1:10" ht="15.75" x14ac:dyDescent="0.25">
      <c r="A35" s="983">
        <v>26</v>
      </c>
      <c r="B35" s="166" t="s">
        <v>240</v>
      </c>
      <c r="C35" s="181" t="s">
        <v>4782</v>
      </c>
      <c r="D35" s="116" t="s">
        <v>30</v>
      </c>
      <c r="E35" s="116" t="s">
        <v>7</v>
      </c>
      <c r="F35" s="82">
        <v>12</v>
      </c>
      <c r="G35" s="697"/>
      <c r="H35" s="64"/>
      <c r="I35" s="64"/>
      <c r="J35" s="64"/>
    </row>
    <row r="36" spans="1:10" ht="15.75" x14ac:dyDescent="0.25">
      <c r="A36" s="983">
        <v>27</v>
      </c>
      <c r="B36" s="166" t="s">
        <v>1175</v>
      </c>
      <c r="C36" s="181" t="s">
        <v>4782</v>
      </c>
      <c r="D36" s="116" t="s">
        <v>30</v>
      </c>
      <c r="E36" s="116" t="s">
        <v>7</v>
      </c>
      <c r="F36" s="82">
        <v>26</v>
      </c>
      <c r="G36" s="697"/>
      <c r="H36" s="64"/>
      <c r="I36" s="64"/>
      <c r="J36" s="64"/>
    </row>
    <row r="37" spans="1:10" ht="15.75" x14ac:dyDescent="0.25">
      <c r="A37" s="983">
        <v>28</v>
      </c>
      <c r="B37" s="166" t="s">
        <v>1176</v>
      </c>
      <c r="C37" s="181" t="s">
        <v>4782</v>
      </c>
      <c r="D37" s="116" t="s">
        <v>30</v>
      </c>
      <c r="E37" s="116" t="s">
        <v>7</v>
      </c>
      <c r="F37" s="82">
        <v>15</v>
      </c>
      <c r="G37" s="697"/>
      <c r="H37" s="64"/>
      <c r="I37" s="64"/>
      <c r="J37" s="64"/>
    </row>
    <row r="38" spans="1:10" ht="15.75" x14ac:dyDescent="0.25">
      <c r="A38" s="983">
        <v>29</v>
      </c>
      <c r="B38" s="166" t="s">
        <v>241</v>
      </c>
      <c r="C38" s="181" t="s">
        <v>4782</v>
      </c>
      <c r="D38" s="116" t="s">
        <v>30</v>
      </c>
      <c r="E38" s="116" t="s">
        <v>7</v>
      </c>
      <c r="F38" s="82">
        <v>6.05</v>
      </c>
      <c r="G38" s="697"/>
      <c r="H38" s="64"/>
      <c r="I38" s="64"/>
      <c r="J38" s="64"/>
    </row>
    <row r="39" spans="1:10" ht="15.75" x14ac:dyDescent="0.25">
      <c r="A39" s="983">
        <v>30</v>
      </c>
      <c r="B39" s="166" t="s">
        <v>242</v>
      </c>
      <c r="C39" s="181" t="s">
        <v>4782</v>
      </c>
      <c r="D39" s="116" t="s">
        <v>30</v>
      </c>
      <c r="E39" s="116" t="s">
        <v>7</v>
      </c>
      <c r="F39" s="82">
        <v>8.9499999999999993</v>
      </c>
      <c r="G39" s="697"/>
      <c r="H39" s="64"/>
      <c r="I39" s="64"/>
      <c r="J39" s="64"/>
    </row>
    <row r="40" spans="1:10" ht="15.75" x14ac:dyDescent="0.25">
      <c r="A40" s="983">
        <v>31</v>
      </c>
      <c r="B40" s="166" t="s">
        <v>243</v>
      </c>
      <c r="C40" s="181" t="s">
        <v>4783</v>
      </c>
      <c r="D40" s="116" t="s">
        <v>30</v>
      </c>
      <c r="E40" s="116" t="s">
        <v>7</v>
      </c>
      <c r="F40" s="82">
        <v>9</v>
      </c>
      <c r="G40" s="697"/>
      <c r="H40" s="64"/>
      <c r="I40" s="64"/>
      <c r="J40" s="64"/>
    </row>
    <row r="41" spans="1:10" ht="15.75" x14ac:dyDescent="0.25">
      <c r="A41" s="983">
        <v>32</v>
      </c>
      <c r="B41" s="166" t="s">
        <v>1177</v>
      </c>
      <c r="C41" s="181" t="s">
        <v>4783</v>
      </c>
      <c r="D41" s="116" t="s">
        <v>30</v>
      </c>
      <c r="E41" s="116" t="s">
        <v>7</v>
      </c>
      <c r="F41" s="82">
        <v>20</v>
      </c>
      <c r="G41" s="697"/>
      <c r="H41" s="64"/>
      <c r="I41" s="64"/>
      <c r="J41" s="64"/>
    </row>
    <row r="42" spans="1:10" ht="15.75" x14ac:dyDescent="0.25">
      <c r="A42" s="983">
        <v>33</v>
      </c>
      <c r="B42" s="166" t="s">
        <v>765</v>
      </c>
      <c r="C42" s="181" t="s">
        <v>244</v>
      </c>
      <c r="D42" s="116" t="s">
        <v>30</v>
      </c>
      <c r="E42" s="116" t="s">
        <v>51</v>
      </c>
      <c r="F42" s="82">
        <v>36</v>
      </c>
      <c r="G42" s="697"/>
      <c r="H42" s="64"/>
      <c r="I42" s="64"/>
      <c r="J42" s="64"/>
    </row>
    <row r="43" spans="1:10" ht="15.75" x14ac:dyDescent="0.25">
      <c r="A43" s="686" t="s">
        <v>51</v>
      </c>
      <c r="B43" s="150" t="s">
        <v>64</v>
      </c>
      <c r="C43" s="10"/>
      <c r="D43" s="115"/>
      <c r="E43" s="115"/>
      <c r="F43" s="86"/>
      <c r="G43" s="697"/>
      <c r="H43" s="64"/>
      <c r="I43" s="64"/>
      <c r="J43" s="64"/>
    </row>
    <row r="44" spans="1:10" ht="15.75" x14ac:dyDescent="0.25">
      <c r="A44" s="682">
        <v>34</v>
      </c>
      <c r="B44" s="166" t="s">
        <v>4472</v>
      </c>
      <c r="C44" s="181" t="s">
        <v>5430</v>
      </c>
      <c r="D44" s="116" t="s">
        <v>30</v>
      </c>
      <c r="E44" s="116" t="s">
        <v>51</v>
      </c>
      <c r="F44" s="82">
        <v>25</v>
      </c>
      <c r="G44" s="697"/>
      <c r="H44" s="64"/>
      <c r="I44" s="64"/>
      <c r="J44" s="64"/>
    </row>
    <row r="45" spans="1:10" ht="15.75" x14ac:dyDescent="0.25">
      <c r="A45" s="682">
        <v>35</v>
      </c>
      <c r="B45" s="166" t="s">
        <v>4473</v>
      </c>
      <c r="C45" s="181" t="s">
        <v>5430</v>
      </c>
      <c r="D45" s="116" t="s">
        <v>30</v>
      </c>
      <c r="E45" s="116" t="s">
        <v>51</v>
      </c>
      <c r="F45" s="82">
        <v>41</v>
      </c>
      <c r="G45" s="697"/>
      <c r="H45" s="64"/>
      <c r="I45" s="64"/>
      <c r="J45" s="64"/>
    </row>
    <row r="46" spans="1:10" ht="15.75" x14ac:dyDescent="0.25">
      <c r="A46" s="983">
        <v>36</v>
      </c>
      <c r="B46" s="166" t="s">
        <v>1178</v>
      </c>
      <c r="C46" s="181" t="s">
        <v>5431</v>
      </c>
      <c r="D46" s="116" t="s">
        <v>30</v>
      </c>
      <c r="E46" s="116" t="s">
        <v>51</v>
      </c>
      <c r="F46" s="82">
        <v>9</v>
      </c>
      <c r="G46" s="697"/>
      <c r="H46" s="64"/>
      <c r="I46" s="64"/>
      <c r="J46" s="64"/>
    </row>
    <row r="47" spans="1:10" ht="15.75" x14ac:dyDescent="0.25">
      <c r="A47" s="983">
        <v>37</v>
      </c>
      <c r="B47" s="166" t="s">
        <v>1179</v>
      </c>
      <c r="C47" s="181" t="s">
        <v>5431</v>
      </c>
      <c r="D47" s="116" t="s">
        <v>30</v>
      </c>
      <c r="E47" s="116" t="s">
        <v>51</v>
      </c>
      <c r="F47" s="82">
        <v>16</v>
      </c>
      <c r="G47" s="697"/>
      <c r="H47" s="64"/>
      <c r="I47" s="64"/>
      <c r="J47" s="64"/>
    </row>
    <row r="48" spans="1:10" ht="15.75" x14ac:dyDescent="0.25">
      <c r="A48" s="983">
        <v>38</v>
      </c>
      <c r="B48" s="166" t="s">
        <v>1180</v>
      </c>
      <c r="C48" s="181" t="s">
        <v>5431</v>
      </c>
      <c r="D48" s="116" t="s">
        <v>30</v>
      </c>
      <c r="E48" s="116" t="s">
        <v>51</v>
      </c>
      <c r="F48" s="82">
        <v>20</v>
      </c>
      <c r="G48" s="697"/>
      <c r="H48" s="64"/>
      <c r="I48" s="64"/>
      <c r="J48" s="64"/>
    </row>
    <row r="49" spans="1:10" ht="15.75" x14ac:dyDescent="0.25">
      <c r="A49" s="983">
        <v>39</v>
      </c>
      <c r="B49" s="166" t="s">
        <v>1181</v>
      </c>
      <c r="C49" s="181" t="s">
        <v>5431</v>
      </c>
      <c r="D49" s="116" t="s">
        <v>30</v>
      </c>
      <c r="E49" s="116" t="s">
        <v>51</v>
      </c>
      <c r="F49" s="82">
        <v>20</v>
      </c>
      <c r="G49" s="697"/>
      <c r="H49" s="64"/>
      <c r="I49" s="64"/>
      <c r="J49" s="64"/>
    </row>
    <row r="50" spans="1:10" ht="15.75" x14ac:dyDescent="0.25">
      <c r="A50" s="983">
        <v>40</v>
      </c>
      <c r="B50" s="166" t="s">
        <v>1182</v>
      </c>
      <c r="C50" s="181" t="s">
        <v>5431</v>
      </c>
      <c r="D50" s="116" t="s">
        <v>30</v>
      </c>
      <c r="E50" s="116" t="s">
        <v>51</v>
      </c>
      <c r="F50" s="82">
        <v>37</v>
      </c>
      <c r="G50" s="697"/>
      <c r="H50" s="64"/>
      <c r="I50" s="64"/>
      <c r="J50" s="64"/>
    </row>
    <row r="51" spans="1:10" ht="15.75" x14ac:dyDescent="0.25">
      <c r="A51" s="983">
        <v>41</v>
      </c>
      <c r="B51" s="166" t="s">
        <v>1183</v>
      </c>
      <c r="C51" s="181" t="s">
        <v>5431</v>
      </c>
      <c r="D51" s="116" t="s">
        <v>30</v>
      </c>
      <c r="E51" s="116" t="s">
        <v>51</v>
      </c>
      <c r="F51" s="82">
        <v>30</v>
      </c>
      <c r="G51" s="697"/>
      <c r="H51" s="64"/>
      <c r="I51" s="64"/>
      <c r="J51" s="64"/>
    </row>
    <row r="52" spans="1:10" ht="15.75" x14ac:dyDescent="0.25">
      <c r="A52" s="983">
        <v>42</v>
      </c>
      <c r="B52" s="166" t="s">
        <v>1184</v>
      </c>
      <c r="C52" s="181" t="s">
        <v>5431</v>
      </c>
      <c r="D52" s="116" t="s">
        <v>30</v>
      </c>
      <c r="E52" s="116" t="s">
        <v>51</v>
      </c>
      <c r="F52" s="82">
        <v>30</v>
      </c>
      <c r="G52" s="697"/>
      <c r="H52" s="64"/>
      <c r="I52" s="64"/>
      <c r="J52" s="64"/>
    </row>
    <row r="53" spans="1:10" ht="15.75" x14ac:dyDescent="0.25">
      <c r="A53" s="983">
        <v>43</v>
      </c>
      <c r="B53" s="166" t="s">
        <v>1185</v>
      </c>
      <c r="C53" s="181" t="s">
        <v>5430</v>
      </c>
      <c r="D53" s="116" t="s">
        <v>30</v>
      </c>
      <c r="E53" s="116" t="s">
        <v>51</v>
      </c>
      <c r="F53" s="82">
        <v>40</v>
      </c>
      <c r="G53" s="697"/>
      <c r="H53" s="64"/>
      <c r="I53" s="64"/>
      <c r="J53" s="64"/>
    </row>
    <row r="54" spans="1:10" ht="15.75" x14ac:dyDescent="0.25">
      <c r="A54" s="983">
        <v>44</v>
      </c>
      <c r="B54" s="166" t="s">
        <v>1186</v>
      </c>
      <c r="C54" s="181" t="s">
        <v>5430</v>
      </c>
      <c r="D54" s="116" t="s">
        <v>30</v>
      </c>
      <c r="E54" s="116" t="s">
        <v>7</v>
      </c>
      <c r="F54" s="82">
        <v>48</v>
      </c>
      <c r="G54" s="697"/>
      <c r="H54" s="64"/>
      <c r="I54" s="64"/>
      <c r="J54" s="64"/>
    </row>
    <row r="55" spans="1:10" ht="15.75" x14ac:dyDescent="0.25">
      <c r="A55" s="983">
        <v>45</v>
      </c>
      <c r="B55" s="166" t="s">
        <v>1187</v>
      </c>
      <c r="C55" s="181" t="s">
        <v>5430</v>
      </c>
      <c r="D55" s="116" t="s">
        <v>30</v>
      </c>
      <c r="E55" s="116" t="s">
        <v>51</v>
      </c>
      <c r="F55" s="82">
        <v>28</v>
      </c>
      <c r="G55" s="697"/>
      <c r="H55" s="64"/>
      <c r="I55" s="64"/>
      <c r="J55" s="64"/>
    </row>
    <row r="56" spans="1:10" ht="15.75" x14ac:dyDescent="0.25">
      <c r="A56" s="983">
        <v>46</v>
      </c>
      <c r="B56" s="166" t="s">
        <v>1188</v>
      </c>
      <c r="C56" s="181" t="s">
        <v>5430</v>
      </c>
      <c r="D56" s="116" t="s">
        <v>30</v>
      </c>
      <c r="E56" s="116" t="s">
        <v>51</v>
      </c>
      <c r="F56" s="82">
        <v>20</v>
      </c>
      <c r="G56" s="697"/>
      <c r="H56" s="64"/>
      <c r="I56" s="64"/>
      <c r="J56" s="64"/>
    </row>
    <row r="57" spans="1:10" ht="15.75" x14ac:dyDescent="0.25">
      <c r="A57" s="983">
        <v>47</v>
      </c>
      <c r="B57" s="166" t="s">
        <v>87</v>
      </c>
      <c r="C57" s="181" t="s">
        <v>5430</v>
      </c>
      <c r="D57" s="116" t="s">
        <v>30</v>
      </c>
      <c r="E57" s="116" t="s">
        <v>7</v>
      </c>
      <c r="F57" s="82">
        <v>40</v>
      </c>
      <c r="G57" s="697"/>
      <c r="H57" s="64"/>
      <c r="I57" s="64"/>
      <c r="J57" s="64"/>
    </row>
    <row r="58" spans="1:10" ht="15.75" x14ac:dyDescent="0.25">
      <c r="A58" s="983">
        <v>48</v>
      </c>
      <c r="B58" s="166" t="s">
        <v>1189</v>
      </c>
      <c r="C58" s="181" t="s">
        <v>5430</v>
      </c>
      <c r="D58" s="116" t="s">
        <v>30</v>
      </c>
      <c r="E58" s="116" t="s">
        <v>51</v>
      </c>
      <c r="F58" s="82">
        <v>25</v>
      </c>
      <c r="G58" s="697"/>
      <c r="H58" s="64"/>
      <c r="I58" s="64"/>
      <c r="J58" s="64"/>
    </row>
    <row r="59" spans="1:10" ht="15.75" x14ac:dyDescent="0.25">
      <c r="A59" s="983">
        <v>49</v>
      </c>
      <c r="B59" s="166" t="s">
        <v>1190</v>
      </c>
      <c r="C59" s="181" t="s">
        <v>5430</v>
      </c>
      <c r="D59" s="116" t="s">
        <v>30</v>
      </c>
      <c r="E59" s="116" t="s">
        <v>51</v>
      </c>
      <c r="F59" s="82">
        <v>15</v>
      </c>
      <c r="G59" s="697"/>
      <c r="H59" s="64"/>
      <c r="I59" s="64"/>
      <c r="J59" s="64"/>
    </row>
    <row r="60" spans="1:10" ht="15.75" x14ac:dyDescent="0.25">
      <c r="A60" s="983">
        <v>50</v>
      </c>
      <c r="B60" s="166" t="s">
        <v>1191</v>
      </c>
      <c r="C60" s="181" t="s">
        <v>5429</v>
      </c>
      <c r="D60" s="116" t="s">
        <v>30</v>
      </c>
      <c r="E60" s="116" t="s">
        <v>51</v>
      </c>
      <c r="F60" s="82">
        <v>81</v>
      </c>
      <c r="G60" s="697"/>
      <c r="H60" s="64"/>
      <c r="I60" s="64"/>
      <c r="J60" s="64"/>
    </row>
    <row r="61" spans="1:10" ht="15.75" x14ac:dyDescent="0.25">
      <c r="A61" s="983">
        <v>51</v>
      </c>
      <c r="B61" s="166" t="s">
        <v>1192</v>
      </c>
      <c r="C61" s="181" t="s">
        <v>5429</v>
      </c>
      <c r="D61" s="116" t="s">
        <v>30</v>
      </c>
      <c r="E61" s="116" t="s">
        <v>51</v>
      </c>
      <c r="F61" s="82">
        <v>70</v>
      </c>
      <c r="G61" s="697"/>
      <c r="H61" s="64"/>
      <c r="I61" s="64"/>
      <c r="J61" s="64"/>
    </row>
    <row r="62" spans="1:10" ht="15.75" x14ac:dyDescent="0.25">
      <c r="A62" s="686" t="s">
        <v>114</v>
      </c>
      <c r="B62" s="150" t="s">
        <v>62</v>
      </c>
      <c r="C62" s="10"/>
      <c r="D62" s="115"/>
      <c r="E62" s="115"/>
      <c r="F62" s="86"/>
      <c r="G62" s="697"/>
      <c r="H62" s="64"/>
      <c r="I62" s="64"/>
      <c r="J62" s="64"/>
    </row>
    <row r="63" spans="1:10" ht="15.75" x14ac:dyDescent="0.25">
      <c r="A63" s="682">
        <v>52</v>
      </c>
      <c r="B63" s="166" t="s">
        <v>1193</v>
      </c>
      <c r="C63" s="181" t="s">
        <v>776</v>
      </c>
      <c r="D63" s="116" t="s">
        <v>30</v>
      </c>
      <c r="E63" s="116" t="s">
        <v>51</v>
      </c>
      <c r="F63" s="82">
        <v>83.06</v>
      </c>
      <c r="G63" s="697"/>
      <c r="H63" s="64"/>
      <c r="I63" s="64"/>
      <c r="J63" s="64"/>
    </row>
    <row r="64" spans="1:10" ht="15.75" x14ac:dyDescent="0.25">
      <c r="A64" s="682">
        <v>53</v>
      </c>
      <c r="B64" s="166" t="s">
        <v>1194</v>
      </c>
      <c r="C64" s="181" t="s">
        <v>776</v>
      </c>
      <c r="D64" s="116" t="s">
        <v>30</v>
      </c>
      <c r="E64" s="116" t="s">
        <v>51</v>
      </c>
      <c r="F64" s="82">
        <v>129</v>
      </c>
      <c r="G64" s="697"/>
      <c r="H64" s="64"/>
      <c r="I64" s="64"/>
      <c r="J64" s="64"/>
    </row>
    <row r="65" spans="1:10" ht="15.75" x14ac:dyDescent="0.25">
      <c r="A65" s="983">
        <v>54</v>
      </c>
      <c r="B65" s="166" t="s">
        <v>1195</v>
      </c>
      <c r="C65" s="181" t="s">
        <v>776</v>
      </c>
      <c r="D65" s="116" t="s">
        <v>30</v>
      </c>
      <c r="E65" s="116" t="s">
        <v>114</v>
      </c>
      <c r="F65" s="82">
        <v>79</v>
      </c>
      <c r="G65" s="697"/>
      <c r="H65" s="64"/>
      <c r="I65" s="64"/>
      <c r="J65" s="64"/>
    </row>
    <row r="66" spans="1:10" ht="15.75" x14ac:dyDescent="0.25">
      <c r="A66" s="983">
        <v>55</v>
      </c>
      <c r="B66" s="166" t="s">
        <v>1196</v>
      </c>
      <c r="C66" s="181" t="s">
        <v>776</v>
      </c>
      <c r="D66" s="116" t="s">
        <v>30</v>
      </c>
      <c r="E66" s="116" t="s">
        <v>114</v>
      </c>
      <c r="F66" s="82">
        <v>50</v>
      </c>
      <c r="G66" s="697"/>
      <c r="H66" s="64"/>
      <c r="I66" s="64"/>
      <c r="J66" s="64"/>
    </row>
    <row r="67" spans="1:10" ht="15.75" x14ac:dyDescent="0.25">
      <c r="A67" s="983">
        <v>56</v>
      </c>
      <c r="B67" s="166" t="s">
        <v>1197</v>
      </c>
      <c r="C67" s="181" t="s">
        <v>776</v>
      </c>
      <c r="D67" s="116" t="s">
        <v>30</v>
      </c>
      <c r="E67" s="116" t="s">
        <v>51</v>
      </c>
      <c r="F67" s="82">
        <v>44</v>
      </c>
      <c r="G67" s="697"/>
      <c r="H67" s="64"/>
      <c r="I67" s="64"/>
      <c r="J67" s="64"/>
    </row>
    <row r="68" spans="1:10" ht="15.75" x14ac:dyDescent="0.25">
      <c r="A68" s="983">
        <v>57</v>
      </c>
      <c r="B68" s="166" t="s">
        <v>1198</v>
      </c>
      <c r="C68" s="181" t="s">
        <v>776</v>
      </c>
      <c r="D68" s="116" t="s">
        <v>30</v>
      </c>
      <c r="E68" s="116" t="s">
        <v>51</v>
      </c>
      <c r="F68" s="82">
        <v>146</v>
      </c>
      <c r="G68" s="697"/>
      <c r="H68" s="64"/>
      <c r="I68" s="64"/>
      <c r="J68" s="64"/>
    </row>
    <row r="69" spans="1:10" ht="15.75" x14ac:dyDescent="0.25">
      <c r="A69" s="983">
        <v>58</v>
      </c>
      <c r="B69" s="166" t="s">
        <v>1199</v>
      </c>
      <c r="C69" s="181" t="s">
        <v>776</v>
      </c>
      <c r="D69" s="116" t="s">
        <v>30</v>
      </c>
      <c r="E69" s="116" t="s">
        <v>114</v>
      </c>
      <c r="F69" s="82">
        <v>101</v>
      </c>
      <c r="G69" s="697"/>
      <c r="H69" s="64"/>
      <c r="I69" s="64"/>
      <c r="J69" s="64"/>
    </row>
    <row r="70" spans="1:10" ht="15.75" x14ac:dyDescent="0.25">
      <c r="A70" s="983">
        <v>59</v>
      </c>
      <c r="B70" s="166" t="s">
        <v>1200</v>
      </c>
      <c r="C70" s="181" t="s">
        <v>776</v>
      </c>
      <c r="D70" s="116" t="s">
        <v>30</v>
      </c>
      <c r="E70" s="116" t="s">
        <v>114</v>
      </c>
      <c r="F70" s="82">
        <v>45</v>
      </c>
      <c r="G70" s="697"/>
      <c r="H70" s="64"/>
      <c r="I70" s="64"/>
      <c r="J70" s="64"/>
    </row>
    <row r="71" spans="1:10" ht="15.75" x14ac:dyDescent="0.25">
      <c r="A71" s="983">
        <v>60</v>
      </c>
      <c r="B71" s="166" t="s">
        <v>1201</v>
      </c>
      <c r="C71" s="181" t="s">
        <v>776</v>
      </c>
      <c r="D71" s="116" t="s">
        <v>30</v>
      </c>
      <c r="E71" s="116" t="s">
        <v>51</v>
      </c>
      <c r="F71" s="82">
        <v>53.1</v>
      </c>
      <c r="G71" s="697"/>
      <c r="H71" s="64"/>
      <c r="I71" s="64"/>
      <c r="J71" s="64"/>
    </row>
    <row r="72" spans="1:10" ht="15.75" x14ac:dyDescent="0.25">
      <c r="A72" s="983">
        <v>61</v>
      </c>
      <c r="B72" s="166" t="s">
        <v>1202</v>
      </c>
      <c r="C72" s="181" t="s">
        <v>776</v>
      </c>
      <c r="D72" s="116" t="s">
        <v>30</v>
      </c>
      <c r="E72" s="116" t="s">
        <v>51</v>
      </c>
      <c r="F72" s="82">
        <v>29</v>
      </c>
      <c r="G72" s="697"/>
      <c r="H72" s="64"/>
      <c r="I72" s="64"/>
      <c r="J72" s="64"/>
    </row>
    <row r="73" spans="1:10" ht="15.75" x14ac:dyDescent="0.25">
      <c r="A73" s="983">
        <v>62</v>
      </c>
      <c r="B73" s="166" t="s">
        <v>245</v>
      </c>
      <c r="C73" s="181" t="s">
        <v>776</v>
      </c>
      <c r="D73" s="116" t="s">
        <v>30</v>
      </c>
      <c r="E73" s="116" t="s">
        <v>51</v>
      </c>
      <c r="F73" s="82">
        <v>80.56</v>
      </c>
      <c r="G73" s="697"/>
      <c r="H73" s="64"/>
      <c r="I73" s="64"/>
      <c r="J73" s="64"/>
    </row>
    <row r="74" spans="1:10" ht="15.75" x14ac:dyDescent="0.25">
      <c r="A74" s="983">
        <v>63</v>
      </c>
      <c r="B74" s="166" t="s">
        <v>246</v>
      </c>
      <c r="C74" s="181" t="s">
        <v>776</v>
      </c>
      <c r="D74" s="116" t="s">
        <v>30</v>
      </c>
      <c r="E74" s="116" t="s">
        <v>51</v>
      </c>
      <c r="F74" s="82">
        <v>82</v>
      </c>
      <c r="G74" s="697"/>
      <c r="H74" s="64"/>
      <c r="I74" s="64"/>
      <c r="J74" s="64"/>
    </row>
    <row r="75" spans="1:10" ht="15.75" x14ac:dyDescent="0.25">
      <c r="A75" s="686" t="s">
        <v>94</v>
      </c>
      <c r="B75" s="150" t="s">
        <v>6941</v>
      </c>
      <c r="C75" s="10"/>
      <c r="D75" s="115"/>
      <c r="E75" s="115"/>
      <c r="F75" s="86"/>
      <c r="G75" s="697"/>
      <c r="H75" s="64"/>
      <c r="I75" s="64"/>
      <c r="J75" s="64"/>
    </row>
    <row r="76" spans="1:10" ht="15.75" x14ac:dyDescent="0.25">
      <c r="A76" s="119">
        <v>64</v>
      </c>
      <c r="B76" s="166" t="s">
        <v>4474</v>
      </c>
      <c r="C76" s="181" t="s">
        <v>247</v>
      </c>
      <c r="D76" s="116" t="s">
        <v>30</v>
      </c>
      <c r="E76" s="116" t="s">
        <v>51</v>
      </c>
      <c r="F76" s="82">
        <v>44.7</v>
      </c>
      <c r="G76" s="697"/>
      <c r="H76" s="64"/>
      <c r="I76" s="64"/>
      <c r="J76" s="64"/>
    </row>
    <row r="77" spans="1:10" ht="15.75" x14ac:dyDescent="0.25">
      <c r="A77" s="119">
        <v>65</v>
      </c>
      <c r="B77" s="166" t="s">
        <v>4475</v>
      </c>
      <c r="C77" s="181" t="s">
        <v>249</v>
      </c>
      <c r="D77" s="116" t="s">
        <v>30</v>
      </c>
      <c r="E77" s="116" t="s">
        <v>51</v>
      </c>
      <c r="F77" s="82">
        <v>55.3</v>
      </c>
      <c r="G77" s="697"/>
      <c r="H77" s="64"/>
      <c r="I77" s="64"/>
      <c r="J77" s="64"/>
    </row>
    <row r="78" spans="1:10" ht="15.75" x14ac:dyDescent="0.25">
      <c r="A78" s="119">
        <v>66</v>
      </c>
      <c r="B78" s="166" t="s">
        <v>4476</v>
      </c>
      <c r="C78" s="181" t="s">
        <v>4785</v>
      </c>
      <c r="D78" s="116" t="s">
        <v>30</v>
      </c>
      <c r="E78" s="116" t="s">
        <v>51</v>
      </c>
      <c r="F78" s="82">
        <v>34.200000000000003</v>
      </c>
      <c r="G78" s="697"/>
      <c r="H78" s="64"/>
      <c r="I78" s="64"/>
      <c r="J78" s="64"/>
    </row>
    <row r="79" spans="1:10" ht="15.75" x14ac:dyDescent="0.25">
      <c r="A79" s="119">
        <v>67</v>
      </c>
      <c r="B79" s="166" t="s">
        <v>1078</v>
      </c>
      <c r="C79" s="181" t="s">
        <v>4785</v>
      </c>
      <c r="D79" s="116" t="s">
        <v>30</v>
      </c>
      <c r="E79" s="116" t="s">
        <v>51</v>
      </c>
      <c r="F79" s="82">
        <v>100.5</v>
      </c>
      <c r="G79" s="697"/>
      <c r="H79" s="64"/>
      <c r="I79" s="64"/>
      <c r="J79" s="64"/>
    </row>
    <row r="80" spans="1:10" ht="15.75" x14ac:dyDescent="0.25">
      <c r="A80" s="119">
        <v>68</v>
      </c>
      <c r="B80" s="166" t="s">
        <v>250</v>
      </c>
      <c r="C80" s="181" t="s">
        <v>4785</v>
      </c>
      <c r="D80" s="116" t="s">
        <v>30</v>
      </c>
      <c r="E80" s="116" t="s">
        <v>114</v>
      </c>
      <c r="F80" s="82">
        <v>11.5</v>
      </c>
      <c r="G80" s="697"/>
      <c r="H80" s="64"/>
      <c r="I80" s="64"/>
      <c r="J80" s="64"/>
    </row>
    <row r="81" spans="1:10" ht="15.75" x14ac:dyDescent="0.25">
      <c r="A81" s="119">
        <v>69</v>
      </c>
      <c r="B81" s="166" t="s">
        <v>251</v>
      </c>
      <c r="C81" s="181" t="s">
        <v>4784</v>
      </c>
      <c r="D81" s="116" t="s">
        <v>30</v>
      </c>
      <c r="E81" s="116" t="s">
        <v>114</v>
      </c>
      <c r="F81" s="82">
        <v>89</v>
      </c>
      <c r="G81" s="697"/>
      <c r="H81" s="64"/>
      <c r="I81" s="64"/>
      <c r="J81" s="64"/>
    </row>
    <row r="82" spans="1:10" ht="15.75" x14ac:dyDescent="0.25">
      <c r="A82" s="119">
        <v>70</v>
      </c>
      <c r="B82" s="166" t="s">
        <v>252</v>
      </c>
      <c r="C82" s="181" t="s">
        <v>248</v>
      </c>
      <c r="D82" s="116" t="s">
        <v>30</v>
      </c>
      <c r="E82" s="116" t="s">
        <v>51</v>
      </c>
      <c r="F82" s="82">
        <v>16</v>
      </c>
      <c r="G82" s="697"/>
      <c r="H82" s="64"/>
      <c r="I82" s="64"/>
      <c r="J82" s="64"/>
    </row>
    <row r="83" spans="1:10" ht="15.75" x14ac:dyDescent="0.25">
      <c r="A83" s="119">
        <v>71</v>
      </c>
      <c r="B83" s="226" t="s">
        <v>253</v>
      </c>
      <c r="C83" s="47" t="s">
        <v>254</v>
      </c>
      <c r="D83" s="119" t="s">
        <v>30</v>
      </c>
      <c r="E83" s="116" t="s">
        <v>7</v>
      </c>
      <c r="F83" s="82">
        <v>134.19999999999999</v>
      </c>
      <c r="G83" s="697"/>
      <c r="H83" s="64"/>
      <c r="I83" s="64"/>
      <c r="J83" s="64"/>
    </row>
    <row r="84" spans="1:10" ht="15.75" x14ac:dyDescent="0.25">
      <c r="A84" s="686" t="s">
        <v>203</v>
      </c>
      <c r="B84" s="150" t="s">
        <v>881</v>
      </c>
      <c r="C84" s="10"/>
      <c r="D84" s="115"/>
      <c r="E84" s="115"/>
      <c r="F84" s="86"/>
      <c r="G84" s="697"/>
      <c r="H84" s="64"/>
      <c r="I84" s="64"/>
      <c r="J84" s="64"/>
    </row>
    <row r="85" spans="1:10" ht="15.75" x14ac:dyDescent="0.25">
      <c r="A85" s="682">
        <v>72</v>
      </c>
      <c r="B85" s="166" t="s">
        <v>256</v>
      </c>
      <c r="C85" s="181" t="s">
        <v>5432</v>
      </c>
      <c r="D85" s="116" t="s">
        <v>30</v>
      </c>
      <c r="E85" s="116" t="s">
        <v>51</v>
      </c>
      <c r="F85" s="82">
        <v>66.36</v>
      </c>
      <c r="G85" s="697"/>
      <c r="H85" s="64"/>
      <c r="I85" s="64"/>
      <c r="J85" s="64"/>
    </row>
    <row r="86" spans="1:10" ht="15.75" x14ac:dyDescent="0.25">
      <c r="A86" s="682">
        <v>73</v>
      </c>
      <c r="B86" s="166" t="s">
        <v>257</v>
      </c>
      <c r="C86" s="181" t="s">
        <v>5433</v>
      </c>
      <c r="D86" s="116" t="s">
        <v>30</v>
      </c>
      <c r="E86" s="116" t="s">
        <v>51</v>
      </c>
      <c r="F86" s="82">
        <v>60</v>
      </c>
      <c r="G86" s="697"/>
      <c r="H86" s="64"/>
      <c r="I86" s="64"/>
      <c r="J86" s="64"/>
    </row>
    <row r="87" spans="1:10" ht="15.75" x14ac:dyDescent="0.25">
      <c r="A87" s="983">
        <v>74</v>
      </c>
      <c r="B87" s="166" t="s">
        <v>1203</v>
      </c>
      <c r="C87" s="181" t="s">
        <v>258</v>
      </c>
      <c r="D87" s="116" t="s">
        <v>30</v>
      </c>
      <c r="E87" s="116" t="s">
        <v>51</v>
      </c>
      <c r="F87" s="82">
        <v>16</v>
      </c>
      <c r="G87" s="697"/>
      <c r="H87" s="64"/>
      <c r="I87" s="64"/>
      <c r="J87" s="64"/>
    </row>
    <row r="88" spans="1:10" ht="15.75" x14ac:dyDescent="0.25">
      <c r="A88" s="983">
        <v>75</v>
      </c>
      <c r="B88" s="166" t="s">
        <v>4477</v>
      </c>
      <c r="C88" s="181" t="s">
        <v>258</v>
      </c>
      <c r="D88" s="116" t="s">
        <v>30</v>
      </c>
      <c r="E88" s="116" t="s">
        <v>7</v>
      </c>
      <c r="F88" s="82">
        <v>47</v>
      </c>
      <c r="G88" s="697"/>
      <c r="H88" s="64"/>
      <c r="I88" s="64"/>
      <c r="J88" s="64"/>
    </row>
    <row r="89" spans="1:10" ht="15.75" x14ac:dyDescent="0.25">
      <c r="A89" s="686" t="s">
        <v>777</v>
      </c>
      <c r="B89" s="150" t="s">
        <v>884</v>
      </c>
      <c r="C89" s="10"/>
      <c r="D89" s="115"/>
      <c r="E89" s="115"/>
      <c r="F89" s="86"/>
      <c r="G89" s="697"/>
      <c r="H89" s="64"/>
      <c r="I89" s="64"/>
      <c r="J89" s="64"/>
    </row>
    <row r="90" spans="1:10" ht="15.75" x14ac:dyDescent="0.25">
      <c r="A90" s="119">
        <v>76</v>
      </c>
      <c r="B90" s="166" t="s">
        <v>1204</v>
      </c>
      <c r="C90" s="181" t="s">
        <v>4786</v>
      </c>
      <c r="D90" s="116" t="s">
        <v>30</v>
      </c>
      <c r="E90" s="121" t="s">
        <v>51</v>
      </c>
      <c r="F90" s="82">
        <v>94.2</v>
      </c>
      <c r="G90" s="697"/>
      <c r="H90" s="64"/>
      <c r="I90" s="64"/>
      <c r="J90" s="64"/>
    </row>
    <row r="91" spans="1:10" ht="15.75" x14ac:dyDescent="0.25">
      <c r="A91" s="119">
        <v>77</v>
      </c>
      <c r="B91" s="166" t="s">
        <v>259</v>
      </c>
      <c r="C91" s="181" t="s">
        <v>4786</v>
      </c>
      <c r="D91" s="116" t="s">
        <v>30</v>
      </c>
      <c r="E91" s="116" t="s">
        <v>51</v>
      </c>
      <c r="F91" s="82">
        <v>46.3</v>
      </c>
      <c r="G91" s="697"/>
      <c r="H91" s="64"/>
      <c r="I91" s="64"/>
      <c r="J91" s="64"/>
    </row>
    <row r="92" spans="1:10" ht="15.75" x14ac:dyDescent="0.25">
      <c r="A92" s="686" t="s">
        <v>778</v>
      </c>
      <c r="B92" s="150" t="s">
        <v>882</v>
      </c>
      <c r="C92" s="10"/>
      <c r="D92" s="115"/>
      <c r="E92" s="115"/>
      <c r="F92" s="86"/>
      <c r="G92" s="697"/>
      <c r="H92" s="64"/>
      <c r="I92" s="64"/>
      <c r="J92" s="64"/>
    </row>
    <row r="93" spans="1:10" ht="15.75" x14ac:dyDescent="0.25">
      <c r="A93" s="682">
        <v>78</v>
      </c>
      <c r="B93" s="166" t="s">
        <v>87</v>
      </c>
      <c r="C93" s="181" t="s">
        <v>4787</v>
      </c>
      <c r="D93" s="116" t="s">
        <v>30</v>
      </c>
      <c r="E93" s="116" t="s">
        <v>7</v>
      </c>
      <c r="F93" s="82">
        <v>61.8</v>
      </c>
      <c r="G93" s="697"/>
      <c r="H93" s="64"/>
      <c r="I93" s="64"/>
      <c r="J93" s="64"/>
    </row>
    <row r="94" spans="1:10" ht="15.75" x14ac:dyDescent="0.25">
      <c r="A94" s="686" t="s">
        <v>780</v>
      </c>
      <c r="B94" s="150" t="s">
        <v>6938</v>
      </c>
      <c r="C94" s="10"/>
      <c r="D94" s="115"/>
      <c r="E94" s="115"/>
      <c r="F94" s="86"/>
      <c r="G94" s="697"/>
      <c r="H94" s="64"/>
      <c r="I94" s="64"/>
      <c r="J94" s="64"/>
    </row>
    <row r="95" spans="1:10" ht="31.5" x14ac:dyDescent="0.25">
      <c r="A95" s="682">
        <v>79</v>
      </c>
      <c r="B95" s="166" t="s">
        <v>1206</v>
      </c>
      <c r="C95" s="181" t="s">
        <v>4788</v>
      </c>
      <c r="D95" s="116" t="s">
        <v>30</v>
      </c>
      <c r="E95" s="116" t="s">
        <v>51</v>
      </c>
      <c r="F95" s="82">
        <v>52.3</v>
      </c>
      <c r="G95" s="697"/>
      <c r="H95" s="64"/>
      <c r="I95" s="64"/>
      <c r="J95" s="64"/>
    </row>
    <row r="96" spans="1:10" ht="15.75" x14ac:dyDescent="0.25">
      <c r="A96" s="682">
        <v>80</v>
      </c>
      <c r="B96" s="166" t="s">
        <v>1205</v>
      </c>
      <c r="C96" s="181" t="s">
        <v>4788</v>
      </c>
      <c r="D96" s="116" t="s">
        <v>30</v>
      </c>
      <c r="E96" s="116" t="s">
        <v>51</v>
      </c>
      <c r="F96" s="82">
        <v>21</v>
      </c>
      <c r="G96" s="697"/>
      <c r="H96" s="64"/>
      <c r="I96" s="64"/>
      <c r="J96" s="64"/>
    </row>
    <row r="97" spans="1:10" ht="15.75" x14ac:dyDescent="0.25">
      <c r="A97" s="983">
        <v>81</v>
      </c>
      <c r="B97" s="166" t="s">
        <v>4478</v>
      </c>
      <c r="C97" s="181" t="s">
        <v>4788</v>
      </c>
      <c r="D97" s="116" t="s">
        <v>30</v>
      </c>
      <c r="E97" s="116" t="s">
        <v>51</v>
      </c>
      <c r="F97" s="82">
        <v>46.2</v>
      </c>
      <c r="G97" s="697"/>
      <c r="H97" s="64"/>
      <c r="I97" s="64"/>
      <c r="J97" s="64"/>
    </row>
    <row r="98" spans="1:10" ht="15.75" x14ac:dyDescent="0.25">
      <c r="A98" s="983">
        <v>82</v>
      </c>
      <c r="B98" s="166" t="s">
        <v>1207</v>
      </c>
      <c r="C98" s="181" t="s">
        <v>4788</v>
      </c>
      <c r="D98" s="116" t="s">
        <v>30</v>
      </c>
      <c r="E98" s="116" t="s">
        <v>51</v>
      </c>
      <c r="F98" s="82">
        <v>68.98</v>
      </c>
      <c r="G98" s="697"/>
      <c r="H98" s="64"/>
      <c r="I98" s="64"/>
      <c r="J98" s="64"/>
    </row>
    <row r="99" spans="1:10" ht="31.5" x14ac:dyDescent="0.25">
      <c r="A99" s="983">
        <v>83</v>
      </c>
      <c r="B99" s="166" t="s">
        <v>1208</v>
      </c>
      <c r="C99" s="181" t="s">
        <v>4789</v>
      </c>
      <c r="D99" s="116" t="s">
        <v>30</v>
      </c>
      <c r="E99" s="116" t="s">
        <v>51</v>
      </c>
      <c r="F99" s="82">
        <v>1.3</v>
      </c>
      <c r="G99" s="697"/>
      <c r="H99" s="64"/>
      <c r="I99" s="64"/>
      <c r="J99" s="64"/>
    </row>
    <row r="100" spans="1:10" ht="31.5" x14ac:dyDescent="0.25">
      <c r="A100" s="983">
        <v>84</v>
      </c>
      <c r="B100" s="166" t="s">
        <v>4479</v>
      </c>
      <c r="C100" s="181" t="s">
        <v>4790</v>
      </c>
      <c r="D100" s="116" t="s">
        <v>30</v>
      </c>
      <c r="E100" s="116" t="s">
        <v>51</v>
      </c>
      <c r="F100" s="82">
        <v>11.9</v>
      </c>
      <c r="G100" s="697"/>
      <c r="H100" s="64"/>
      <c r="I100" s="64"/>
      <c r="J100" s="64"/>
    </row>
    <row r="101" spans="1:10" ht="15.75" x14ac:dyDescent="0.25">
      <c r="A101" s="983">
        <v>85</v>
      </c>
      <c r="B101" s="166" t="s">
        <v>1209</v>
      </c>
      <c r="C101" s="181" t="s">
        <v>4789</v>
      </c>
      <c r="D101" s="116" t="s">
        <v>30</v>
      </c>
      <c r="E101" s="116" t="s">
        <v>7</v>
      </c>
      <c r="F101" s="82">
        <v>104.65</v>
      </c>
      <c r="G101" s="697"/>
      <c r="H101" s="64"/>
      <c r="I101" s="64"/>
      <c r="J101" s="64"/>
    </row>
    <row r="102" spans="1:10" ht="31.5" x14ac:dyDescent="0.25">
      <c r="A102" s="983">
        <v>86</v>
      </c>
      <c r="B102" s="166" t="s">
        <v>1210</v>
      </c>
      <c r="C102" s="181" t="s">
        <v>4791</v>
      </c>
      <c r="D102" s="116" t="s">
        <v>30</v>
      </c>
      <c r="E102" s="116" t="s">
        <v>51</v>
      </c>
      <c r="F102" s="82">
        <v>31.64</v>
      </c>
      <c r="G102" s="697"/>
      <c r="H102" s="64"/>
      <c r="I102" s="64"/>
      <c r="J102" s="64"/>
    </row>
    <row r="103" spans="1:10" ht="31.5" x14ac:dyDescent="0.25">
      <c r="A103" s="983">
        <v>87</v>
      </c>
      <c r="B103" s="166" t="s">
        <v>1211</v>
      </c>
      <c r="C103" s="181" t="s">
        <v>4792</v>
      </c>
      <c r="D103" s="116" t="s">
        <v>30</v>
      </c>
      <c r="E103" s="116" t="s">
        <v>51</v>
      </c>
      <c r="F103" s="82">
        <v>10</v>
      </c>
      <c r="G103" s="697"/>
      <c r="H103" s="64"/>
      <c r="I103" s="64"/>
      <c r="J103" s="64"/>
    </row>
    <row r="104" spans="1:10" ht="31.5" x14ac:dyDescent="0.25">
      <c r="A104" s="983">
        <v>88</v>
      </c>
      <c r="B104" s="166" t="s">
        <v>1212</v>
      </c>
      <c r="C104" s="181" t="s">
        <v>4790</v>
      </c>
      <c r="D104" s="116" t="s">
        <v>30</v>
      </c>
      <c r="E104" s="116" t="s">
        <v>51</v>
      </c>
      <c r="F104" s="82">
        <v>8.7899999999999991</v>
      </c>
      <c r="G104" s="697"/>
      <c r="H104" s="64"/>
      <c r="I104" s="64"/>
      <c r="J104" s="64"/>
    </row>
    <row r="105" spans="1:10" ht="31.5" x14ac:dyDescent="0.25">
      <c r="A105" s="983">
        <v>89</v>
      </c>
      <c r="B105" s="166" t="s">
        <v>1213</v>
      </c>
      <c r="C105" s="181" t="s">
        <v>4789</v>
      </c>
      <c r="D105" s="116" t="s">
        <v>30</v>
      </c>
      <c r="E105" s="116" t="s">
        <v>51</v>
      </c>
      <c r="F105" s="82">
        <v>40.78</v>
      </c>
      <c r="G105" s="697"/>
      <c r="H105" s="64"/>
      <c r="I105" s="64"/>
      <c r="J105" s="64"/>
    </row>
    <row r="106" spans="1:10" ht="15.75" x14ac:dyDescent="0.25">
      <c r="A106" s="983">
        <v>90</v>
      </c>
      <c r="B106" s="166" t="s">
        <v>1214</v>
      </c>
      <c r="C106" s="181" t="s">
        <v>4789</v>
      </c>
      <c r="D106" s="116" t="s">
        <v>30</v>
      </c>
      <c r="E106" s="116" t="s">
        <v>51</v>
      </c>
      <c r="F106" s="82">
        <v>13.44</v>
      </c>
      <c r="G106" s="697"/>
      <c r="H106" s="64"/>
      <c r="I106" s="64"/>
      <c r="J106" s="64"/>
    </row>
    <row r="107" spans="1:10" ht="15.75" x14ac:dyDescent="0.25">
      <c r="A107" s="983">
        <v>91</v>
      </c>
      <c r="B107" s="166" t="s">
        <v>1215</v>
      </c>
      <c r="C107" s="181" t="s">
        <v>4789</v>
      </c>
      <c r="D107" s="116" t="s">
        <v>30</v>
      </c>
      <c r="E107" s="116" t="s">
        <v>7</v>
      </c>
      <c r="F107" s="82">
        <v>55.47</v>
      </c>
      <c r="G107" s="697"/>
      <c r="H107" s="64"/>
      <c r="I107" s="64"/>
      <c r="J107" s="64"/>
    </row>
    <row r="108" spans="1:10" ht="31.5" x14ac:dyDescent="0.25">
      <c r="A108" s="983">
        <v>92</v>
      </c>
      <c r="B108" s="166" t="s">
        <v>1216</v>
      </c>
      <c r="C108" s="181" t="s">
        <v>4788</v>
      </c>
      <c r="D108" s="116" t="s">
        <v>30</v>
      </c>
      <c r="E108" s="116" t="s">
        <v>51</v>
      </c>
      <c r="F108" s="82">
        <v>27.47</v>
      </c>
      <c r="G108" s="697"/>
      <c r="H108" s="64"/>
      <c r="I108" s="64"/>
      <c r="J108" s="64"/>
    </row>
    <row r="109" spans="1:10" ht="15.75" x14ac:dyDescent="0.25">
      <c r="A109" s="983">
        <v>93</v>
      </c>
      <c r="B109" s="166" t="s">
        <v>1217</v>
      </c>
      <c r="C109" s="181" t="s">
        <v>4789</v>
      </c>
      <c r="D109" s="116" t="s">
        <v>30</v>
      </c>
      <c r="E109" s="116" t="s">
        <v>51</v>
      </c>
      <c r="F109" s="82">
        <v>19</v>
      </c>
      <c r="G109" s="697"/>
      <c r="H109" s="64"/>
      <c r="I109" s="64"/>
      <c r="J109" s="64"/>
    </row>
    <row r="110" spans="1:10" ht="31.5" x14ac:dyDescent="0.25">
      <c r="A110" s="983">
        <v>94</v>
      </c>
      <c r="B110" s="166" t="s">
        <v>1218</v>
      </c>
      <c r="C110" s="181" t="s">
        <v>4792</v>
      </c>
      <c r="D110" s="116" t="s">
        <v>30</v>
      </c>
      <c r="E110" s="116" t="s">
        <v>51</v>
      </c>
      <c r="F110" s="82">
        <v>9</v>
      </c>
      <c r="G110" s="697"/>
      <c r="H110" s="64"/>
      <c r="I110" s="64"/>
      <c r="J110" s="64"/>
    </row>
    <row r="111" spans="1:10" ht="15.75" x14ac:dyDescent="0.25">
      <c r="A111" s="983">
        <v>95</v>
      </c>
      <c r="B111" s="166" t="s">
        <v>1219</v>
      </c>
      <c r="C111" s="181" t="s">
        <v>4792</v>
      </c>
      <c r="D111" s="116" t="s">
        <v>30</v>
      </c>
      <c r="E111" s="116" t="s">
        <v>51</v>
      </c>
      <c r="F111" s="82">
        <v>25.35</v>
      </c>
      <c r="G111" s="697"/>
      <c r="H111" s="64"/>
      <c r="I111" s="64"/>
      <c r="J111" s="64"/>
    </row>
    <row r="112" spans="1:10" ht="15.75" x14ac:dyDescent="0.25">
      <c r="A112" s="983">
        <v>96</v>
      </c>
      <c r="B112" s="166" t="s">
        <v>1220</v>
      </c>
      <c r="C112" s="181" t="s">
        <v>4793</v>
      </c>
      <c r="D112" s="116" t="s">
        <v>30</v>
      </c>
      <c r="E112" s="116" t="s">
        <v>51</v>
      </c>
      <c r="F112" s="82">
        <v>6.7</v>
      </c>
      <c r="G112" s="697"/>
      <c r="H112" s="64"/>
      <c r="I112" s="64"/>
      <c r="J112" s="64"/>
    </row>
    <row r="113" spans="1:10" ht="15.75" x14ac:dyDescent="0.25">
      <c r="A113" s="983">
        <v>97</v>
      </c>
      <c r="B113" s="166" t="s">
        <v>1222</v>
      </c>
      <c r="C113" s="181" t="s">
        <v>4792</v>
      </c>
      <c r="D113" s="116" t="s">
        <v>30</v>
      </c>
      <c r="E113" s="116" t="s">
        <v>51</v>
      </c>
      <c r="F113" s="82">
        <v>26.58</v>
      </c>
      <c r="G113" s="697"/>
      <c r="H113" s="64"/>
      <c r="I113" s="64"/>
      <c r="J113" s="64"/>
    </row>
    <row r="114" spans="1:10" ht="31.5" x14ac:dyDescent="0.25">
      <c r="A114" s="983">
        <v>98</v>
      </c>
      <c r="B114" s="166" t="s">
        <v>4480</v>
      </c>
      <c r="C114" s="181" t="s">
        <v>4792</v>
      </c>
      <c r="D114" s="116" t="s">
        <v>30</v>
      </c>
      <c r="E114" s="116" t="s">
        <v>51</v>
      </c>
      <c r="F114" s="82">
        <v>19.100000000000001</v>
      </c>
      <c r="G114" s="697"/>
      <c r="H114" s="64"/>
      <c r="I114" s="64"/>
      <c r="J114" s="64"/>
    </row>
    <row r="115" spans="1:10" ht="31.5" x14ac:dyDescent="0.25">
      <c r="A115" s="983">
        <v>99</v>
      </c>
      <c r="B115" s="166" t="s">
        <v>1221</v>
      </c>
      <c r="C115" s="181" t="s">
        <v>4792</v>
      </c>
      <c r="D115" s="116" t="s">
        <v>30</v>
      </c>
      <c r="E115" s="116" t="s">
        <v>51</v>
      </c>
      <c r="F115" s="82">
        <v>23</v>
      </c>
      <c r="G115" s="697"/>
      <c r="H115" s="64"/>
      <c r="I115" s="64"/>
      <c r="J115" s="64"/>
    </row>
    <row r="116" spans="1:10" ht="31.5" x14ac:dyDescent="0.25">
      <c r="A116" s="983">
        <v>100</v>
      </c>
      <c r="B116" s="166" t="s">
        <v>4481</v>
      </c>
      <c r="C116" s="181" t="s">
        <v>4791</v>
      </c>
      <c r="D116" s="116" t="s">
        <v>30</v>
      </c>
      <c r="E116" s="116" t="s">
        <v>51</v>
      </c>
      <c r="F116" s="82">
        <v>58.39</v>
      </c>
      <c r="G116" s="697"/>
      <c r="H116" s="64"/>
      <c r="I116" s="64"/>
      <c r="J116" s="64"/>
    </row>
    <row r="117" spans="1:10" ht="31.5" x14ac:dyDescent="0.25">
      <c r="A117" s="983">
        <v>101</v>
      </c>
      <c r="B117" s="166" t="s">
        <v>4724</v>
      </c>
      <c r="C117" s="181" t="s">
        <v>4791</v>
      </c>
      <c r="D117" s="116" t="s">
        <v>30</v>
      </c>
      <c r="E117" s="116" t="s">
        <v>51</v>
      </c>
      <c r="F117" s="82">
        <v>3</v>
      </c>
      <c r="G117" s="697"/>
      <c r="H117" s="64"/>
      <c r="I117" s="64"/>
      <c r="J117" s="64"/>
    </row>
    <row r="118" spans="1:10" ht="15.75" x14ac:dyDescent="0.25">
      <c r="A118" s="983">
        <v>102</v>
      </c>
      <c r="B118" s="166" t="s">
        <v>4725</v>
      </c>
      <c r="C118" s="181" t="s">
        <v>4791</v>
      </c>
      <c r="D118" s="116" t="s">
        <v>30</v>
      </c>
      <c r="E118" s="116" t="s">
        <v>51</v>
      </c>
      <c r="F118" s="82">
        <v>4</v>
      </c>
      <c r="G118" s="697"/>
      <c r="H118" s="64"/>
      <c r="I118" s="64"/>
      <c r="J118" s="64"/>
    </row>
    <row r="119" spans="1:10" ht="15.75" x14ac:dyDescent="0.25">
      <c r="A119" s="983">
        <v>103</v>
      </c>
      <c r="B119" s="166" t="s">
        <v>264</v>
      </c>
      <c r="C119" s="181" t="s">
        <v>4790</v>
      </c>
      <c r="D119" s="116" t="s">
        <v>30</v>
      </c>
      <c r="E119" s="116" t="s">
        <v>51</v>
      </c>
      <c r="F119" s="82">
        <v>33.51</v>
      </c>
      <c r="G119" s="697"/>
      <c r="H119" s="64"/>
      <c r="I119" s="64"/>
      <c r="J119" s="64"/>
    </row>
    <row r="120" spans="1:10" ht="15.75" x14ac:dyDescent="0.25">
      <c r="A120" s="983">
        <v>104</v>
      </c>
      <c r="B120" s="166" t="s">
        <v>4482</v>
      </c>
      <c r="C120" s="181" t="s">
        <v>4789</v>
      </c>
      <c r="D120" s="116" t="s">
        <v>30</v>
      </c>
      <c r="E120" s="116" t="s">
        <v>51</v>
      </c>
      <c r="F120" s="82">
        <v>4.78</v>
      </c>
      <c r="G120" s="697"/>
      <c r="H120" s="64"/>
      <c r="I120" s="64"/>
      <c r="J120" s="64"/>
    </row>
    <row r="121" spans="1:10" ht="15.75" x14ac:dyDescent="0.25">
      <c r="A121" s="686" t="s">
        <v>781</v>
      </c>
      <c r="B121" s="150" t="s">
        <v>67</v>
      </c>
      <c r="C121" s="10"/>
      <c r="D121" s="115"/>
      <c r="E121" s="115"/>
      <c r="F121" s="86"/>
      <c r="G121" s="697"/>
      <c r="H121" s="64"/>
      <c r="I121" s="64"/>
      <c r="J121" s="64"/>
    </row>
    <row r="122" spans="1:10" ht="15.75" x14ac:dyDescent="0.25">
      <c r="A122" s="119">
        <v>105</v>
      </c>
      <c r="B122" s="166" t="s">
        <v>4483</v>
      </c>
      <c r="C122" s="181" t="s">
        <v>4794</v>
      </c>
      <c r="D122" s="116" t="s">
        <v>30</v>
      </c>
      <c r="E122" s="116" t="s">
        <v>51</v>
      </c>
      <c r="F122" s="82">
        <v>70</v>
      </c>
      <c r="G122" s="697"/>
      <c r="H122" s="64"/>
      <c r="I122" s="64"/>
      <c r="J122" s="64"/>
    </row>
    <row r="123" spans="1:10" ht="15.75" x14ac:dyDescent="0.25">
      <c r="A123" s="119">
        <v>106</v>
      </c>
      <c r="B123" s="166" t="s">
        <v>1223</v>
      </c>
      <c r="C123" s="181" t="s">
        <v>4794</v>
      </c>
      <c r="D123" s="116" t="s">
        <v>30</v>
      </c>
      <c r="E123" s="116" t="s">
        <v>51</v>
      </c>
      <c r="F123" s="82">
        <v>50.17</v>
      </c>
      <c r="G123" s="697"/>
      <c r="H123" s="64"/>
      <c r="I123" s="64"/>
      <c r="J123" s="64"/>
    </row>
    <row r="124" spans="1:10" ht="15.75" x14ac:dyDescent="0.25">
      <c r="A124" s="119">
        <v>107</v>
      </c>
      <c r="B124" s="166" t="s">
        <v>1224</v>
      </c>
      <c r="C124" s="181" t="s">
        <v>4794</v>
      </c>
      <c r="D124" s="116" t="s">
        <v>30</v>
      </c>
      <c r="E124" s="116" t="s">
        <v>51</v>
      </c>
      <c r="F124" s="82">
        <v>9.8000000000000007</v>
      </c>
      <c r="G124" s="697"/>
      <c r="H124" s="64"/>
      <c r="I124" s="64"/>
      <c r="J124" s="64"/>
    </row>
    <row r="125" spans="1:10" ht="15.75" x14ac:dyDescent="0.25">
      <c r="A125" s="119">
        <v>108</v>
      </c>
      <c r="B125" s="167" t="s">
        <v>268</v>
      </c>
      <c r="C125" s="181" t="s">
        <v>4794</v>
      </c>
      <c r="D125" s="121" t="s">
        <v>30</v>
      </c>
      <c r="E125" s="121" t="s">
        <v>7</v>
      </c>
      <c r="F125" s="88">
        <v>18.5</v>
      </c>
      <c r="G125" s="697"/>
      <c r="H125" s="64"/>
      <c r="I125" s="64"/>
      <c r="J125" s="64"/>
    </row>
    <row r="126" spans="1:10" ht="31.5" x14ac:dyDescent="0.25">
      <c r="A126" s="119">
        <v>109</v>
      </c>
      <c r="B126" s="167" t="s">
        <v>4484</v>
      </c>
      <c r="C126" s="181" t="s">
        <v>4794</v>
      </c>
      <c r="D126" s="121" t="s">
        <v>30</v>
      </c>
      <c r="E126" s="121" t="s">
        <v>51</v>
      </c>
      <c r="F126" s="88">
        <v>10</v>
      </c>
      <c r="G126" s="697"/>
      <c r="H126" s="64"/>
      <c r="I126" s="64"/>
      <c r="J126" s="64"/>
    </row>
    <row r="127" spans="1:10" ht="31.5" x14ac:dyDescent="0.25">
      <c r="A127" s="119">
        <v>110</v>
      </c>
      <c r="B127" s="167" t="s">
        <v>4485</v>
      </c>
      <c r="C127" s="181" t="s">
        <v>4794</v>
      </c>
      <c r="D127" s="121" t="s">
        <v>30</v>
      </c>
      <c r="E127" s="121" t="s">
        <v>51</v>
      </c>
      <c r="F127" s="88">
        <v>8.5</v>
      </c>
      <c r="G127" s="697"/>
      <c r="H127" s="64"/>
      <c r="I127" s="64"/>
      <c r="J127" s="64"/>
    </row>
    <row r="128" spans="1:10" ht="15.75" x14ac:dyDescent="0.25">
      <c r="A128" s="119">
        <v>111</v>
      </c>
      <c r="B128" s="167" t="s">
        <v>269</v>
      </c>
      <c r="C128" s="181" t="s">
        <v>4794</v>
      </c>
      <c r="D128" s="121" t="s">
        <v>30</v>
      </c>
      <c r="E128" s="121" t="s">
        <v>7</v>
      </c>
      <c r="F128" s="88">
        <v>39.6</v>
      </c>
      <c r="G128" s="697"/>
      <c r="H128" s="64"/>
      <c r="I128" s="64"/>
      <c r="J128" s="64"/>
    </row>
    <row r="129" spans="1:10" ht="31.5" x14ac:dyDescent="0.25">
      <c r="A129" s="119">
        <v>112</v>
      </c>
      <c r="B129" s="166" t="s">
        <v>4726</v>
      </c>
      <c r="C129" s="181" t="s">
        <v>4794</v>
      </c>
      <c r="D129" s="116" t="s">
        <v>30</v>
      </c>
      <c r="E129" s="116" t="s">
        <v>51</v>
      </c>
      <c r="F129" s="82">
        <v>13</v>
      </c>
      <c r="G129" s="697"/>
      <c r="H129" s="64"/>
      <c r="I129" s="64"/>
      <c r="J129" s="64"/>
    </row>
    <row r="130" spans="1:10" ht="31.5" x14ac:dyDescent="0.25">
      <c r="A130" s="119">
        <v>113</v>
      </c>
      <c r="B130" s="166" t="s">
        <v>4727</v>
      </c>
      <c r="C130" s="181" t="s">
        <v>4794</v>
      </c>
      <c r="D130" s="116" t="s">
        <v>30</v>
      </c>
      <c r="E130" s="116" t="s">
        <v>51</v>
      </c>
      <c r="F130" s="82">
        <v>14</v>
      </c>
      <c r="G130" s="697"/>
      <c r="H130" s="64"/>
      <c r="I130" s="64"/>
      <c r="J130" s="64"/>
    </row>
    <row r="131" spans="1:10" ht="31.5" x14ac:dyDescent="0.25">
      <c r="A131" s="119">
        <v>114</v>
      </c>
      <c r="B131" s="166" t="s">
        <v>4486</v>
      </c>
      <c r="C131" s="181" t="s">
        <v>4794</v>
      </c>
      <c r="D131" s="116" t="s">
        <v>30</v>
      </c>
      <c r="E131" s="116" t="s">
        <v>51</v>
      </c>
      <c r="F131" s="82">
        <v>10</v>
      </c>
      <c r="G131" s="697"/>
      <c r="H131" s="64"/>
      <c r="I131" s="64"/>
      <c r="J131" s="64"/>
    </row>
    <row r="132" spans="1:10" ht="31.5" x14ac:dyDescent="0.25">
      <c r="A132" s="119">
        <v>115</v>
      </c>
      <c r="B132" s="166" t="s">
        <v>4728</v>
      </c>
      <c r="C132" s="181" t="s">
        <v>4794</v>
      </c>
      <c r="D132" s="116" t="s">
        <v>30</v>
      </c>
      <c r="E132" s="116" t="s">
        <v>51</v>
      </c>
      <c r="F132" s="82">
        <v>12</v>
      </c>
      <c r="G132" s="697"/>
      <c r="H132" s="64"/>
      <c r="I132" s="64"/>
      <c r="J132" s="64"/>
    </row>
    <row r="133" spans="1:10" ht="15.75" x14ac:dyDescent="0.25">
      <c r="A133" s="119">
        <v>116</v>
      </c>
      <c r="B133" s="166" t="s">
        <v>4729</v>
      </c>
      <c r="C133" s="181" t="s">
        <v>4794</v>
      </c>
      <c r="D133" s="116" t="s">
        <v>30</v>
      </c>
      <c r="E133" s="116" t="s">
        <v>51</v>
      </c>
      <c r="F133" s="82">
        <v>10</v>
      </c>
      <c r="G133" s="697"/>
      <c r="H133" s="64"/>
      <c r="I133" s="64"/>
      <c r="J133" s="64"/>
    </row>
    <row r="134" spans="1:10" ht="15.75" x14ac:dyDescent="0.25">
      <c r="A134" s="119">
        <v>117</v>
      </c>
      <c r="B134" s="166" t="s">
        <v>1225</v>
      </c>
      <c r="C134" s="181" t="s">
        <v>4794</v>
      </c>
      <c r="D134" s="116" t="s">
        <v>30</v>
      </c>
      <c r="E134" s="116" t="s">
        <v>51</v>
      </c>
      <c r="F134" s="82">
        <v>10</v>
      </c>
      <c r="G134" s="697"/>
      <c r="H134" s="64"/>
      <c r="I134" s="64"/>
      <c r="J134" s="64"/>
    </row>
    <row r="135" spans="1:10" ht="15.75" x14ac:dyDescent="0.25">
      <c r="A135" s="119">
        <v>118</v>
      </c>
      <c r="B135" s="166" t="s">
        <v>4489</v>
      </c>
      <c r="C135" s="181" t="s">
        <v>4794</v>
      </c>
      <c r="D135" s="116" t="s">
        <v>30</v>
      </c>
      <c r="E135" s="116" t="s">
        <v>51</v>
      </c>
      <c r="F135" s="82">
        <v>2.2000000000000002</v>
      </c>
      <c r="G135" s="697"/>
      <c r="H135" s="64"/>
      <c r="I135" s="64"/>
      <c r="J135" s="64"/>
    </row>
    <row r="136" spans="1:10" ht="15.75" x14ac:dyDescent="0.25">
      <c r="A136" s="119">
        <v>119</v>
      </c>
      <c r="B136" s="166" t="s">
        <v>1226</v>
      </c>
      <c r="C136" s="181" t="s">
        <v>4794</v>
      </c>
      <c r="D136" s="116" t="s">
        <v>30</v>
      </c>
      <c r="E136" s="116" t="s">
        <v>114</v>
      </c>
      <c r="F136" s="82">
        <v>20</v>
      </c>
      <c r="G136" s="697"/>
      <c r="H136" s="64"/>
      <c r="I136" s="64"/>
      <c r="J136" s="64"/>
    </row>
    <row r="137" spans="1:10" ht="15.75" x14ac:dyDescent="0.25">
      <c r="A137" s="119">
        <v>120</v>
      </c>
      <c r="B137" s="166" t="s">
        <v>1227</v>
      </c>
      <c r="C137" s="181" t="s">
        <v>4794</v>
      </c>
      <c r="D137" s="116" t="s">
        <v>30</v>
      </c>
      <c r="E137" s="116" t="s">
        <v>114</v>
      </c>
      <c r="F137" s="82">
        <v>10</v>
      </c>
      <c r="G137" s="697"/>
      <c r="H137" s="64"/>
      <c r="I137" s="64"/>
      <c r="J137" s="64"/>
    </row>
    <row r="138" spans="1:10" ht="15.75" x14ac:dyDescent="0.25">
      <c r="A138" s="119">
        <v>121</v>
      </c>
      <c r="B138" s="166" t="s">
        <v>1228</v>
      </c>
      <c r="C138" s="181" t="s">
        <v>4794</v>
      </c>
      <c r="D138" s="116" t="s">
        <v>30</v>
      </c>
      <c r="E138" s="116" t="s">
        <v>114</v>
      </c>
      <c r="F138" s="82">
        <v>15</v>
      </c>
      <c r="G138" s="697"/>
      <c r="H138" s="64"/>
      <c r="I138" s="64"/>
      <c r="J138" s="64"/>
    </row>
    <row r="139" spans="1:10" ht="15.75" x14ac:dyDescent="0.25">
      <c r="A139" s="119">
        <v>122</v>
      </c>
      <c r="B139" s="166" t="s">
        <v>1229</v>
      </c>
      <c r="C139" s="181" t="s">
        <v>4794</v>
      </c>
      <c r="D139" s="116" t="s">
        <v>30</v>
      </c>
      <c r="E139" s="116" t="s">
        <v>114</v>
      </c>
      <c r="F139" s="82">
        <v>30</v>
      </c>
      <c r="G139" s="697"/>
      <c r="H139" s="64"/>
      <c r="I139" s="64"/>
      <c r="J139" s="64"/>
    </row>
    <row r="140" spans="1:10" ht="15.75" x14ac:dyDescent="0.25">
      <c r="A140" s="119">
        <v>123</v>
      </c>
      <c r="B140" s="166" t="s">
        <v>4488</v>
      </c>
      <c r="C140" s="181" t="s">
        <v>4794</v>
      </c>
      <c r="D140" s="116" t="s">
        <v>30</v>
      </c>
      <c r="E140" s="116" t="s">
        <v>114</v>
      </c>
      <c r="F140" s="82">
        <v>42</v>
      </c>
      <c r="G140" s="697"/>
      <c r="H140" s="64"/>
      <c r="I140" s="64"/>
      <c r="J140" s="64"/>
    </row>
    <row r="141" spans="1:10" ht="15.75" x14ac:dyDescent="0.25">
      <c r="A141" s="119">
        <v>124</v>
      </c>
      <c r="B141" s="166" t="s">
        <v>1230</v>
      </c>
      <c r="C141" s="181" t="s">
        <v>4794</v>
      </c>
      <c r="D141" s="116" t="s">
        <v>30</v>
      </c>
      <c r="E141" s="116" t="s">
        <v>114</v>
      </c>
      <c r="F141" s="82">
        <v>4</v>
      </c>
      <c r="G141" s="697"/>
      <c r="H141" s="64"/>
      <c r="I141" s="64"/>
      <c r="J141" s="64"/>
    </row>
    <row r="142" spans="1:10" ht="15.75" x14ac:dyDescent="0.25">
      <c r="A142" s="119">
        <v>125</v>
      </c>
      <c r="B142" s="166" t="s">
        <v>4487</v>
      </c>
      <c r="C142" s="181" t="s">
        <v>4794</v>
      </c>
      <c r="D142" s="116" t="s">
        <v>30</v>
      </c>
      <c r="E142" s="116" t="s">
        <v>114</v>
      </c>
      <c r="F142" s="82">
        <v>20</v>
      </c>
      <c r="G142" s="697"/>
      <c r="H142" s="64"/>
      <c r="I142" s="64"/>
      <c r="J142" s="64"/>
    </row>
    <row r="143" spans="1:10" ht="15.75" x14ac:dyDescent="0.25">
      <c r="A143" s="119">
        <v>126</v>
      </c>
      <c r="B143" s="166" t="s">
        <v>4490</v>
      </c>
      <c r="C143" s="181" t="s">
        <v>4794</v>
      </c>
      <c r="D143" s="116" t="s">
        <v>30</v>
      </c>
      <c r="E143" s="116" t="s">
        <v>114</v>
      </c>
      <c r="F143" s="82">
        <v>26</v>
      </c>
      <c r="G143" s="697"/>
      <c r="H143" s="64"/>
      <c r="I143" s="64"/>
      <c r="J143" s="64"/>
    </row>
    <row r="144" spans="1:10" ht="15.75" x14ac:dyDescent="0.25">
      <c r="A144" s="119">
        <v>127</v>
      </c>
      <c r="B144" s="166" t="s">
        <v>1231</v>
      </c>
      <c r="C144" s="181" t="s">
        <v>4794</v>
      </c>
      <c r="D144" s="116" t="s">
        <v>30</v>
      </c>
      <c r="E144" s="116" t="s">
        <v>114</v>
      </c>
      <c r="F144" s="82">
        <v>35</v>
      </c>
      <c r="G144" s="697"/>
      <c r="H144" s="64"/>
      <c r="I144" s="64"/>
      <c r="J144" s="64"/>
    </row>
    <row r="145" spans="1:10" ht="15.75" x14ac:dyDescent="0.25">
      <c r="A145" s="119">
        <v>128</v>
      </c>
      <c r="B145" s="166" t="s">
        <v>1232</v>
      </c>
      <c r="C145" s="181" t="s">
        <v>4794</v>
      </c>
      <c r="D145" s="116" t="s">
        <v>30</v>
      </c>
      <c r="E145" s="116" t="s">
        <v>114</v>
      </c>
      <c r="F145" s="82">
        <v>32.57</v>
      </c>
      <c r="G145" s="697"/>
      <c r="H145" s="64"/>
      <c r="I145" s="64"/>
      <c r="J145" s="64"/>
    </row>
    <row r="146" spans="1:10" ht="15.75" x14ac:dyDescent="0.25">
      <c r="A146" s="119">
        <v>129</v>
      </c>
      <c r="B146" s="166" t="s">
        <v>1233</v>
      </c>
      <c r="C146" s="181" t="s">
        <v>4794</v>
      </c>
      <c r="D146" s="116" t="s">
        <v>30</v>
      </c>
      <c r="E146" s="116" t="s">
        <v>114</v>
      </c>
      <c r="F146" s="82">
        <v>58</v>
      </c>
      <c r="G146" s="697"/>
      <c r="H146" s="64"/>
      <c r="I146" s="64"/>
      <c r="J146" s="64"/>
    </row>
    <row r="147" spans="1:10" ht="15.75" x14ac:dyDescent="0.25">
      <c r="A147" s="119">
        <v>130</v>
      </c>
      <c r="B147" s="166" t="s">
        <v>1234</v>
      </c>
      <c r="C147" s="181" t="s">
        <v>4794</v>
      </c>
      <c r="D147" s="116" t="s">
        <v>30</v>
      </c>
      <c r="E147" s="116" t="s">
        <v>114</v>
      </c>
      <c r="F147" s="82">
        <v>40</v>
      </c>
      <c r="G147" s="697"/>
      <c r="H147" s="64"/>
      <c r="I147" s="64"/>
      <c r="J147" s="64"/>
    </row>
    <row r="148" spans="1:10" ht="15.75" x14ac:dyDescent="0.25">
      <c r="A148" s="119">
        <v>131</v>
      </c>
      <c r="B148" s="166" t="s">
        <v>1235</v>
      </c>
      <c r="C148" s="181" t="s">
        <v>4794</v>
      </c>
      <c r="D148" s="116" t="s">
        <v>30</v>
      </c>
      <c r="E148" s="116" t="s">
        <v>114</v>
      </c>
      <c r="F148" s="82">
        <v>50.81</v>
      </c>
      <c r="G148" s="697"/>
      <c r="H148" s="64"/>
      <c r="I148" s="64"/>
      <c r="J148" s="64"/>
    </row>
    <row r="149" spans="1:10" ht="31.5" x14ac:dyDescent="0.25">
      <c r="A149" s="119">
        <v>132</v>
      </c>
      <c r="B149" s="926" t="s">
        <v>66</v>
      </c>
      <c r="C149" s="926" t="s">
        <v>4794</v>
      </c>
      <c r="D149" s="932" t="s">
        <v>30</v>
      </c>
      <c r="E149" s="925" t="s">
        <v>7</v>
      </c>
      <c r="F149" s="933">
        <v>235</v>
      </c>
      <c r="G149" s="934">
        <v>700</v>
      </c>
      <c r="H149" s="934"/>
      <c r="I149" s="935" t="s">
        <v>5042</v>
      </c>
      <c r="J149" s="64"/>
    </row>
    <row r="150" spans="1:10" ht="15.75" x14ac:dyDescent="0.25">
      <c r="A150" s="686" t="s">
        <v>782</v>
      </c>
      <c r="B150" s="150" t="s">
        <v>883</v>
      </c>
      <c r="C150" s="10"/>
      <c r="D150" s="115"/>
      <c r="E150" s="115"/>
      <c r="F150" s="86"/>
      <c r="G150" s="697"/>
      <c r="H150" s="64"/>
      <c r="I150" s="64"/>
      <c r="J150" s="64"/>
    </row>
    <row r="151" spans="1:10" ht="15.75" x14ac:dyDescent="0.25">
      <c r="A151" s="682">
        <v>133</v>
      </c>
      <c r="B151" s="166" t="s">
        <v>1236</v>
      </c>
      <c r="C151" s="181" t="s">
        <v>4795</v>
      </c>
      <c r="D151" s="116" t="s">
        <v>30</v>
      </c>
      <c r="E151" s="116" t="s">
        <v>7</v>
      </c>
      <c r="F151" s="82">
        <v>20.3</v>
      </c>
      <c r="G151" s="697"/>
      <c r="H151" s="64"/>
      <c r="I151" s="64"/>
      <c r="J151" s="64"/>
    </row>
    <row r="152" spans="1:10" ht="15.75" x14ac:dyDescent="0.25">
      <c r="A152" s="119">
        <v>134</v>
      </c>
      <c r="B152" s="166" t="s">
        <v>1237</v>
      </c>
      <c r="C152" s="181" t="s">
        <v>4795</v>
      </c>
      <c r="D152" s="116" t="s">
        <v>30</v>
      </c>
      <c r="E152" s="116" t="s">
        <v>51</v>
      </c>
      <c r="F152" s="82">
        <v>100</v>
      </c>
      <c r="G152" s="697"/>
      <c r="H152" s="64"/>
      <c r="I152" s="64"/>
      <c r="J152" s="64"/>
    </row>
    <row r="153" spans="1:10" ht="15.75" x14ac:dyDescent="0.25">
      <c r="A153" s="983">
        <v>135</v>
      </c>
      <c r="B153" s="166" t="s">
        <v>1238</v>
      </c>
      <c r="C153" s="181" t="s">
        <v>4795</v>
      </c>
      <c r="D153" s="116" t="s">
        <v>30</v>
      </c>
      <c r="E153" s="116" t="s">
        <v>51</v>
      </c>
      <c r="F153" s="82">
        <v>146</v>
      </c>
      <c r="G153" s="697"/>
      <c r="H153" s="64"/>
      <c r="I153" s="64"/>
      <c r="J153" s="64"/>
    </row>
    <row r="154" spans="1:10" ht="15.75" x14ac:dyDescent="0.25">
      <c r="A154" s="119">
        <v>136</v>
      </c>
      <c r="B154" s="166" t="s">
        <v>1239</v>
      </c>
      <c r="C154" s="181" t="s">
        <v>4795</v>
      </c>
      <c r="D154" s="116" t="s">
        <v>30</v>
      </c>
      <c r="E154" s="116" t="s">
        <v>51</v>
      </c>
      <c r="F154" s="82">
        <v>61.87</v>
      </c>
      <c r="G154" s="697"/>
      <c r="H154" s="64"/>
      <c r="I154" s="64"/>
      <c r="J154" s="64"/>
    </row>
    <row r="155" spans="1:10" ht="15.75" x14ac:dyDescent="0.25">
      <c r="A155" s="983">
        <v>137</v>
      </c>
      <c r="B155" s="166" t="s">
        <v>1240</v>
      </c>
      <c r="C155" s="181" t="s">
        <v>4795</v>
      </c>
      <c r="D155" s="116" t="s">
        <v>30</v>
      </c>
      <c r="E155" s="116" t="s">
        <v>51</v>
      </c>
      <c r="F155" s="82">
        <v>14</v>
      </c>
      <c r="G155" s="697"/>
      <c r="H155" s="64"/>
      <c r="I155" s="64"/>
      <c r="J155" s="64"/>
    </row>
    <row r="156" spans="1:10" ht="15.75" x14ac:dyDescent="0.25">
      <c r="A156" s="686" t="s">
        <v>784</v>
      </c>
      <c r="B156" s="150" t="s">
        <v>6983</v>
      </c>
      <c r="C156" s="10"/>
      <c r="D156" s="115"/>
      <c r="E156" s="115"/>
      <c r="F156" s="86"/>
      <c r="G156" s="697"/>
      <c r="H156" s="64"/>
      <c r="I156" s="64"/>
      <c r="J156" s="64"/>
    </row>
    <row r="157" spans="1:10" ht="15.75" x14ac:dyDescent="0.25">
      <c r="A157" s="682">
        <v>138</v>
      </c>
      <c r="B157" s="166" t="s">
        <v>268</v>
      </c>
      <c r="C157" s="181" t="s">
        <v>4796</v>
      </c>
      <c r="D157" s="116" t="s">
        <v>30</v>
      </c>
      <c r="E157" s="116" t="s">
        <v>7</v>
      </c>
      <c r="F157" s="82">
        <v>78</v>
      </c>
      <c r="G157" s="697"/>
      <c r="H157" s="64"/>
      <c r="I157" s="64"/>
      <c r="J157" s="64"/>
    </row>
    <row r="158" spans="1:10" ht="15.75" x14ac:dyDescent="0.25">
      <c r="A158" s="682">
        <v>139</v>
      </c>
      <c r="B158" s="166" t="s">
        <v>270</v>
      </c>
      <c r="C158" s="183" t="s">
        <v>879</v>
      </c>
      <c r="D158" s="116" t="s">
        <v>30</v>
      </c>
      <c r="E158" s="116" t="s">
        <v>51</v>
      </c>
      <c r="F158" s="82">
        <v>20</v>
      </c>
      <c r="G158" s="697"/>
      <c r="H158" s="64"/>
      <c r="I158" s="64"/>
      <c r="J158" s="64"/>
    </row>
    <row r="159" spans="1:10" ht="15.75" x14ac:dyDescent="0.25">
      <c r="A159" s="983">
        <v>140</v>
      </c>
      <c r="B159" s="167" t="s">
        <v>1241</v>
      </c>
      <c r="C159" s="183" t="s">
        <v>4797</v>
      </c>
      <c r="D159" s="121" t="s">
        <v>30</v>
      </c>
      <c r="E159" s="121" t="s">
        <v>114</v>
      </c>
      <c r="F159" s="88">
        <v>10</v>
      </c>
      <c r="G159" s="697"/>
      <c r="H159" s="64"/>
      <c r="I159" s="64"/>
      <c r="J159" s="64"/>
    </row>
    <row r="160" spans="1:10" ht="15.75" x14ac:dyDescent="0.25">
      <c r="A160" s="983">
        <v>141</v>
      </c>
      <c r="B160" s="167" t="s">
        <v>1242</v>
      </c>
      <c r="C160" s="183" t="s">
        <v>4797</v>
      </c>
      <c r="D160" s="121" t="s">
        <v>30</v>
      </c>
      <c r="E160" s="121" t="s">
        <v>114</v>
      </c>
      <c r="F160" s="88">
        <v>10</v>
      </c>
      <c r="G160" s="697"/>
      <c r="H160" s="64"/>
      <c r="I160" s="64"/>
      <c r="J160" s="64"/>
    </row>
    <row r="161" spans="1:10" ht="15.75" x14ac:dyDescent="0.25">
      <c r="A161" s="983">
        <v>142</v>
      </c>
      <c r="B161" s="167" t="s">
        <v>1243</v>
      </c>
      <c r="C161" s="183" t="s">
        <v>879</v>
      </c>
      <c r="D161" s="121" t="s">
        <v>30</v>
      </c>
      <c r="E161" s="121" t="s">
        <v>114</v>
      </c>
      <c r="F161" s="88">
        <v>10</v>
      </c>
      <c r="G161" s="697"/>
      <c r="H161" s="64"/>
      <c r="I161" s="64"/>
      <c r="J161" s="64"/>
    </row>
    <row r="162" spans="1:10" ht="15.75" x14ac:dyDescent="0.25">
      <c r="A162" s="983">
        <v>143</v>
      </c>
      <c r="B162" s="167" t="s">
        <v>1244</v>
      </c>
      <c r="C162" s="183" t="s">
        <v>4797</v>
      </c>
      <c r="D162" s="121" t="s">
        <v>30</v>
      </c>
      <c r="E162" s="121" t="s">
        <v>114</v>
      </c>
      <c r="F162" s="88">
        <v>25</v>
      </c>
      <c r="G162" s="697"/>
      <c r="H162" s="64"/>
      <c r="I162" s="64"/>
      <c r="J162" s="64"/>
    </row>
    <row r="163" spans="1:10" ht="15.75" x14ac:dyDescent="0.25">
      <c r="A163" s="983">
        <v>144</v>
      </c>
      <c r="B163" s="167" t="s">
        <v>1245</v>
      </c>
      <c r="C163" s="183" t="s">
        <v>879</v>
      </c>
      <c r="D163" s="121" t="s">
        <v>30</v>
      </c>
      <c r="E163" s="121" t="s">
        <v>114</v>
      </c>
      <c r="F163" s="88">
        <v>20</v>
      </c>
      <c r="G163" s="697"/>
      <c r="H163" s="64"/>
      <c r="I163" s="64"/>
      <c r="J163" s="64"/>
    </row>
    <row r="164" spans="1:10" ht="15.75" x14ac:dyDescent="0.25">
      <c r="A164" s="983">
        <v>145</v>
      </c>
      <c r="B164" s="167" t="s">
        <v>4492</v>
      </c>
      <c r="C164" s="183" t="s">
        <v>879</v>
      </c>
      <c r="D164" s="121" t="s">
        <v>30</v>
      </c>
      <c r="E164" s="121" t="s">
        <v>114</v>
      </c>
      <c r="F164" s="88">
        <v>20</v>
      </c>
      <c r="G164" s="697"/>
      <c r="H164" s="64"/>
      <c r="I164" s="64"/>
      <c r="J164" s="64"/>
    </row>
    <row r="165" spans="1:10" ht="15.75" x14ac:dyDescent="0.25">
      <c r="A165" s="983">
        <v>146</v>
      </c>
      <c r="B165" s="167" t="s">
        <v>1246</v>
      </c>
      <c r="C165" s="183" t="s">
        <v>879</v>
      </c>
      <c r="D165" s="121" t="s">
        <v>30</v>
      </c>
      <c r="E165" s="121" t="s">
        <v>114</v>
      </c>
      <c r="F165" s="88">
        <v>81</v>
      </c>
      <c r="G165" s="697"/>
      <c r="H165" s="64"/>
      <c r="I165" s="64"/>
      <c r="J165" s="64"/>
    </row>
    <row r="166" spans="1:10" ht="15.75" x14ac:dyDescent="0.25">
      <c r="A166" s="983">
        <v>147</v>
      </c>
      <c r="B166" s="167" t="s">
        <v>4491</v>
      </c>
      <c r="C166" s="183" t="s">
        <v>879</v>
      </c>
      <c r="D166" s="121" t="s">
        <v>30</v>
      </c>
      <c r="E166" s="121" t="s">
        <v>114</v>
      </c>
      <c r="F166" s="88">
        <v>30</v>
      </c>
      <c r="G166" s="697"/>
      <c r="H166" s="64"/>
      <c r="I166" s="64"/>
      <c r="J166" s="64"/>
    </row>
    <row r="167" spans="1:10" ht="15.75" x14ac:dyDescent="0.25">
      <c r="A167" s="983">
        <v>148</v>
      </c>
      <c r="B167" s="167" t="s">
        <v>4493</v>
      </c>
      <c r="C167" s="183" t="s">
        <v>879</v>
      </c>
      <c r="D167" s="121" t="s">
        <v>30</v>
      </c>
      <c r="E167" s="121" t="s">
        <v>114</v>
      </c>
      <c r="F167" s="88">
        <v>50.42</v>
      </c>
      <c r="G167" s="697"/>
      <c r="H167" s="64"/>
      <c r="I167" s="64"/>
      <c r="J167" s="64"/>
    </row>
    <row r="168" spans="1:10" ht="15.75" x14ac:dyDescent="0.25">
      <c r="A168" s="983">
        <v>149</v>
      </c>
      <c r="B168" s="167" t="s">
        <v>4494</v>
      </c>
      <c r="C168" s="183" t="s">
        <v>879</v>
      </c>
      <c r="D168" s="121" t="s">
        <v>30</v>
      </c>
      <c r="E168" s="121" t="s">
        <v>114</v>
      </c>
      <c r="F168" s="88">
        <v>38</v>
      </c>
      <c r="G168" s="697"/>
      <c r="H168" s="64"/>
      <c r="I168" s="64"/>
      <c r="J168" s="64"/>
    </row>
    <row r="169" spans="1:10" ht="15.75" x14ac:dyDescent="0.25">
      <c r="A169" s="983">
        <v>150</v>
      </c>
      <c r="B169" s="167" t="s">
        <v>271</v>
      </c>
      <c r="C169" s="183" t="s">
        <v>4797</v>
      </c>
      <c r="D169" s="121" t="s">
        <v>30</v>
      </c>
      <c r="E169" s="121" t="s">
        <v>51</v>
      </c>
      <c r="F169" s="88">
        <v>120</v>
      </c>
      <c r="G169" s="697"/>
      <c r="H169" s="64"/>
      <c r="I169" s="64"/>
      <c r="J169" s="64"/>
    </row>
    <row r="170" spans="1:10" ht="15.75" x14ac:dyDescent="0.25">
      <c r="A170" s="983">
        <v>151</v>
      </c>
      <c r="B170" s="167" t="s">
        <v>1247</v>
      </c>
      <c r="C170" s="183" t="s">
        <v>4797</v>
      </c>
      <c r="D170" s="121" t="s">
        <v>30</v>
      </c>
      <c r="E170" s="121" t="s">
        <v>114</v>
      </c>
      <c r="F170" s="88">
        <v>20</v>
      </c>
      <c r="G170" s="697"/>
      <c r="H170" s="64"/>
      <c r="I170" s="64"/>
      <c r="J170" s="64"/>
    </row>
    <row r="171" spans="1:10" ht="15.75" x14ac:dyDescent="0.25">
      <c r="A171" s="983">
        <v>152</v>
      </c>
      <c r="B171" s="167" t="s">
        <v>1248</v>
      </c>
      <c r="C171" s="183" t="s">
        <v>4797</v>
      </c>
      <c r="D171" s="121" t="s">
        <v>30</v>
      </c>
      <c r="E171" s="121" t="s">
        <v>114</v>
      </c>
      <c r="F171" s="88">
        <v>8</v>
      </c>
      <c r="G171" s="697"/>
      <c r="H171" s="64"/>
      <c r="I171" s="64"/>
      <c r="J171" s="64"/>
    </row>
    <row r="172" spans="1:10" ht="15.75" x14ac:dyDescent="0.25">
      <c r="A172" s="983">
        <v>153</v>
      </c>
      <c r="B172" s="167" t="s">
        <v>4496</v>
      </c>
      <c r="C172" s="183" t="s">
        <v>4797</v>
      </c>
      <c r="D172" s="121" t="s">
        <v>30</v>
      </c>
      <c r="E172" s="121" t="s">
        <v>114</v>
      </c>
      <c r="F172" s="88">
        <v>17</v>
      </c>
      <c r="G172" s="697"/>
      <c r="H172" s="64"/>
      <c r="I172" s="64"/>
      <c r="J172" s="64"/>
    </row>
    <row r="173" spans="1:10" ht="15.75" x14ac:dyDescent="0.25">
      <c r="A173" s="983">
        <v>154</v>
      </c>
      <c r="B173" s="167" t="s">
        <v>4495</v>
      </c>
      <c r="C173" s="183" t="s">
        <v>4797</v>
      </c>
      <c r="D173" s="121" t="s">
        <v>30</v>
      </c>
      <c r="E173" s="121" t="s">
        <v>114</v>
      </c>
      <c r="F173" s="88">
        <v>43</v>
      </c>
      <c r="G173" s="697"/>
      <c r="H173" s="64"/>
      <c r="I173" s="64"/>
      <c r="J173" s="64"/>
    </row>
    <row r="174" spans="1:10" ht="15.75" x14ac:dyDescent="0.25">
      <c r="A174" s="983">
        <v>155</v>
      </c>
      <c r="B174" s="166" t="s">
        <v>1249</v>
      </c>
      <c r="C174" s="183" t="s">
        <v>4797</v>
      </c>
      <c r="D174" s="116" t="s">
        <v>30</v>
      </c>
      <c r="E174" s="116" t="s">
        <v>114</v>
      </c>
      <c r="F174" s="82">
        <v>32</v>
      </c>
      <c r="G174" s="697"/>
      <c r="H174" s="64"/>
      <c r="I174" s="64"/>
      <c r="J174" s="64"/>
    </row>
    <row r="175" spans="1:10" ht="15.75" x14ac:dyDescent="0.25">
      <c r="A175" s="983">
        <v>156</v>
      </c>
      <c r="B175" s="166" t="s">
        <v>4497</v>
      </c>
      <c r="C175" s="183" t="s">
        <v>4797</v>
      </c>
      <c r="D175" s="116" t="s">
        <v>30</v>
      </c>
      <c r="E175" s="116" t="s">
        <v>94</v>
      </c>
      <c r="F175" s="82">
        <v>16</v>
      </c>
      <c r="G175" s="697"/>
      <c r="H175" s="64"/>
      <c r="I175" s="64"/>
      <c r="J175" s="64"/>
    </row>
    <row r="176" spans="1:10" ht="15.75" x14ac:dyDescent="0.25">
      <c r="A176" s="983">
        <v>157</v>
      </c>
      <c r="B176" s="166" t="s">
        <v>4498</v>
      </c>
      <c r="C176" s="183" t="s">
        <v>4797</v>
      </c>
      <c r="D176" s="116" t="s">
        <v>30</v>
      </c>
      <c r="E176" s="116" t="s">
        <v>94</v>
      </c>
      <c r="F176" s="82">
        <v>16</v>
      </c>
      <c r="G176" s="697"/>
      <c r="H176" s="64"/>
      <c r="I176" s="64"/>
      <c r="J176" s="64"/>
    </row>
    <row r="177" spans="1:10" ht="15.75" x14ac:dyDescent="0.25">
      <c r="A177" s="983">
        <v>158</v>
      </c>
      <c r="B177" s="167" t="s">
        <v>1250</v>
      </c>
      <c r="C177" s="183" t="s">
        <v>4796</v>
      </c>
      <c r="D177" s="121" t="s">
        <v>30</v>
      </c>
      <c r="E177" s="121" t="s">
        <v>51</v>
      </c>
      <c r="F177" s="88">
        <v>40</v>
      </c>
      <c r="G177" s="697"/>
      <c r="H177" s="64"/>
      <c r="I177" s="64"/>
      <c r="J177" s="64"/>
    </row>
    <row r="178" spans="1:10" ht="15.75" x14ac:dyDescent="0.25">
      <c r="A178" s="983">
        <v>159</v>
      </c>
      <c r="B178" s="167" t="s">
        <v>1251</v>
      </c>
      <c r="C178" s="183" t="s">
        <v>4796</v>
      </c>
      <c r="D178" s="121" t="s">
        <v>30</v>
      </c>
      <c r="E178" s="121" t="s">
        <v>51</v>
      </c>
      <c r="F178" s="88">
        <v>29</v>
      </c>
      <c r="G178" s="697"/>
      <c r="H178" s="64"/>
      <c r="I178" s="64"/>
      <c r="J178" s="64"/>
    </row>
    <row r="179" spans="1:10" ht="15.75" x14ac:dyDescent="0.25">
      <c r="A179" s="983">
        <v>160</v>
      </c>
      <c r="B179" s="167" t="s">
        <v>1252</v>
      </c>
      <c r="C179" s="183" t="s">
        <v>4796</v>
      </c>
      <c r="D179" s="121" t="s">
        <v>30</v>
      </c>
      <c r="E179" s="121" t="s">
        <v>51</v>
      </c>
      <c r="F179" s="88">
        <v>28</v>
      </c>
      <c r="G179" s="697"/>
      <c r="H179" s="64"/>
      <c r="I179" s="64"/>
      <c r="J179" s="64"/>
    </row>
    <row r="180" spans="1:10" ht="15.75" x14ac:dyDescent="0.25">
      <c r="A180" s="983">
        <v>161</v>
      </c>
      <c r="B180" s="166" t="s">
        <v>1253</v>
      </c>
      <c r="C180" s="181" t="s">
        <v>879</v>
      </c>
      <c r="D180" s="116" t="s">
        <v>30</v>
      </c>
      <c r="E180" s="116" t="s">
        <v>51</v>
      </c>
      <c r="F180" s="82">
        <v>7</v>
      </c>
      <c r="G180" s="697"/>
      <c r="H180" s="64"/>
      <c r="I180" s="64"/>
      <c r="J180" s="64"/>
    </row>
    <row r="181" spans="1:10" ht="15.75" x14ac:dyDescent="0.25">
      <c r="A181" s="983">
        <v>162</v>
      </c>
      <c r="B181" s="167" t="s">
        <v>4499</v>
      </c>
      <c r="C181" s="181" t="s">
        <v>879</v>
      </c>
      <c r="D181" s="121" t="s">
        <v>30</v>
      </c>
      <c r="E181" s="121" t="s">
        <v>51</v>
      </c>
      <c r="F181" s="88">
        <v>50</v>
      </c>
      <c r="G181" s="697"/>
      <c r="H181" s="64"/>
      <c r="I181" s="64"/>
      <c r="J181" s="64"/>
    </row>
    <row r="182" spans="1:10" ht="15.75" x14ac:dyDescent="0.25">
      <c r="A182" s="983">
        <v>163</v>
      </c>
      <c r="B182" s="166" t="s">
        <v>1254</v>
      </c>
      <c r="C182" s="181" t="s">
        <v>879</v>
      </c>
      <c r="D182" s="116" t="s">
        <v>30</v>
      </c>
      <c r="E182" s="116" t="s">
        <v>51</v>
      </c>
      <c r="F182" s="82">
        <v>15</v>
      </c>
      <c r="G182" s="697"/>
      <c r="H182" s="64"/>
      <c r="I182" s="64"/>
      <c r="J182" s="64"/>
    </row>
    <row r="183" spans="1:10" ht="15.75" x14ac:dyDescent="0.25">
      <c r="A183" s="983">
        <v>164</v>
      </c>
      <c r="B183" s="166" t="s">
        <v>4500</v>
      </c>
      <c r="C183" s="181" t="s">
        <v>879</v>
      </c>
      <c r="D183" s="116" t="s">
        <v>30</v>
      </c>
      <c r="E183" s="116" t="s">
        <v>51</v>
      </c>
      <c r="F183" s="82">
        <v>5</v>
      </c>
      <c r="G183" s="697"/>
      <c r="H183" s="64"/>
      <c r="I183" s="64"/>
      <c r="J183" s="64"/>
    </row>
    <row r="184" spans="1:10" ht="15.75" x14ac:dyDescent="0.25">
      <c r="A184" s="983">
        <v>165</v>
      </c>
      <c r="B184" s="166" t="s">
        <v>4501</v>
      </c>
      <c r="C184" s="181" t="s">
        <v>879</v>
      </c>
      <c r="D184" s="116" t="s">
        <v>30</v>
      </c>
      <c r="E184" s="116" t="s">
        <v>51</v>
      </c>
      <c r="F184" s="82">
        <v>18</v>
      </c>
      <c r="G184" s="697"/>
      <c r="H184" s="64"/>
      <c r="I184" s="64"/>
      <c r="J184" s="64"/>
    </row>
    <row r="185" spans="1:10" ht="15.75" x14ac:dyDescent="0.25">
      <c r="A185" s="983">
        <v>166</v>
      </c>
      <c r="B185" s="167" t="s">
        <v>1619</v>
      </c>
      <c r="C185" s="183" t="s">
        <v>4798</v>
      </c>
      <c r="D185" s="121" t="s">
        <v>30</v>
      </c>
      <c r="E185" s="121" t="s">
        <v>114</v>
      </c>
      <c r="F185" s="88">
        <v>24</v>
      </c>
      <c r="G185" s="697"/>
      <c r="H185" s="64"/>
      <c r="I185" s="64"/>
      <c r="J185" s="64"/>
    </row>
    <row r="186" spans="1:10" ht="15.75" x14ac:dyDescent="0.25">
      <c r="A186" s="983">
        <v>167</v>
      </c>
      <c r="B186" s="167" t="s">
        <v>1255</v>
      </c>
      <c r="C186" s="183" t="s">
        <v>4798</v>
      </c>
      <c r="D186" s="121" t="s">
        <v>30</v>
      </c>
      <c r="E186" s="121" t="s">
        <v>114</v>
      </c>
      <c r="F186" s="88">
        <v>33</v>
      </c>
      <c r="G186" s="697"/>
      <c r="H186" s="64"/>
      <c r="I186" s="64"/>
      <c r="J186" s="64"/>
    </row>
    <row r="187" spans="1:10" ht="15.75" x14ac:dyDescent="0.25">
      <c r="A187" s="983">
        <v>168</v>
      </c>
      <c r="B187" s="167" t="s">
        <v>1256</v>
      </c>
      <c r="C187" s="183" t="s">
        <v>4798</v>
      </c>
      <c r="D187" s="121" t="s">
        <v>30</v>
      </c>
      <c r="E187" s="121" t="s">
        <v>114</v>
      </c>
      <c r="F187" s="88">
        <v>32</v>
      </c>
      <c r="G187" s="697"/>
      <c r="H187" s="64"/>
      <c r="I187" s="64"/>
      <c r="J187" s="64"/>
    </row>
    <row r="188" spans="1:10" ht="15.75" x14ac:dyDescent="0.25">
      <c r="A188" s="983">
        <v>169</v>
      </c>
      <c r="B188" s="166" t="s">
        <v>1256</v>
      </c>
      <c r="C188" s="181" t="s">
        <v>4796</v>
      </c>
      <c r="D188" s="116" t="s">
        <v>30</v>
      </c>
      <c r="E188" s="116" t="s">
        <v>114</v>
      </c>
      <c r="F188" s="82">
        <v>20</v>
      </c>
      <c r="G188" s="697"/>
      <c r="H188" s="64"/>
      <c r="I188" s="64"/>
      <c r="J188" s="64"/>
    </row>
    <row r="189" spans="1:10" ht="15.75" x14ac:dyDescent="0.25">
      <c r="A189" s="983">
        <v>170</v>
      </c>
      <c r="B189" s="166" t="s">
        <v>1257</v>
      </c>
      <c r="C189" s="181" t="s">
        <v>4796</v>
      </c>
      <c r="D189" s="116" t="s">
        <v>30</v>
      </c>
      <c r="E189" s="116" t="s">
        <v>114</v>
      </c>
      <c r="F189" s="82">
        <v>46.7</v>
      </c>
      <c r="G189" s="697"/>
      <c r="H189" s="64"/>
      <c r="I189" s="64"/>
      <c r="J189" s="64"/>
    </row>
    <row r="190" spans="1:10" ht="15.75" x14ac:dyDescent="0.25">
      <c r="A190" s="71" t="s">
        <v>29</v>
      </c>
      <c r="B190" s="159" t="s">
        <v>324</v>
      </c>
      <c r="C190" s="72"/>
      <c r="D190" s="71"/>
      <c r="E190" s="71"/>
      <c r="F190" s="85"/>
      <c r="G190" s="698"/>
      <c r="H190" s="134"/>
      <c r="I190" s="134"/>
      <c r="J190" s="134"/>
    </row>
    <row r="191" spans="1:10" s="69" customFormat="1" ht="15.75" x14ac:dyDescent="0.2">
      <c r="A191" s="685" t="s">
        <v>3</v>
      </c>
      <c r="B191" s="165" t="s">
        <v>885</v>
      </c>
      <c r="C191" s="16"/>
      <c r="D191" s="15"/>
      <c r="E191" s="15"/>
      <c r="F191" s="84"/>
      <c r="G191" s="699"/>
      <c r="H191" s="66"/>
      <c r="I191" s="66"/>
      <c r="J191" s="66"/>
    </row>
    <row r="192" spans="1:10" ht="15.75" x14ac:dyDescent="0.25">
      <c r="A192" s="682">
        <v>1</v>
      </c>
      <c r="B192" s="166" t="s">
        <v>4502</v>
      </c>
      <c r="C192" s="181" t="s">
        <v>272</v>
      </c>
      <c r="D192" s="116" t="s">
        <v>30</v>
      </c>
      <c r="E192" s="116" t="s">
        <v>51</v>
      </c>
      <c r="F192" s="82">
        <v>29</v>
      </c>
      <c r="G192" s="697"/>
      <c r="H192" s="64"/>
      <c r="I192" s="64"/>
      <c r="J192" s="64"/>
    </row>
    <row r="193" spans="1:10" ht="15.75" x14ac:dyDescent="0.25">
      <c r="A193" s="682">
        <v>2</v>
      </c>
      <c r="B193" s="166" t="s">
        <v>1258</v>
      </c>
      <c r="C193" s="181" t="s">
        <v>272</v>
      </c>
      <c r="D193" s="116" t="s">
        <v>30</v>
      </c>
      <c r="E193" s="116" t="s">
        <v>51</v>
      </c>
      <c r="F193" s="82">
        <v>30</v>
      </c>
      <c r="G193" s="697"/>
      <c r="H193" s="64"/>
      <c r="I193" s="64"/>
      <c r="J193" s="64"/>
    </row>
    <row r="194" spans="1:10" ht="15.75" x14ac:dyDescent="0.25">
      <c r="A194" s="983">
        <v>3</v>
      </c>
      <c r="B194" s="166" t="s">
        <v>4503</v>
      </c>
      <c r="C194" s="181" t="s">
        <v>273</v>
      </c>
      <c r="D194" s="116" t="s">
        <v>30</v>
      </c>
      <c r="E194" s="116" t="s">
        <v>51</v>
      </c>
      <c r="F194" s="82">
        <v>12</v>
      </c>
      <c r="G194" s="697"/>
      <c r="H194" s="64"/>
      <c r="I194" s="64"/>
      <c r="J194" s="64"/>
    </row>
    <row r="195" spans="1:10" ht="15.75" x14ac:dyDescent="0.25">
      <c r="A195" s="983">
        <v>4</v>
      </c>
      <c r="B195" s="166" t="s">
        <v>1259</v>
      </c>
      <c r="C195" s="181" t="s">
        <v>273</v>
      </c>
      <c r="D195" s="116" t="s">
        <v>30</v>
      </c>
      <c r="E195" s="116" t="s">
        <v>51</v>
      </c>
      <c r="F195" s="82">
        <v>20.9</v>
      </c>
      <c r="G195" s="697"/>
      <c r="H195" s="64"/>
      <c r="I195" s="64"/>
      <c r="J195" s="64"/>
    </row>
    <row r="196" spans="1:10" ht="15.75" x14ac:dyDescent="0.25">
      <c r="A196" s="983">
        <v>5</v>
      </c>
      <c r="B196" s="166" t="s">
        <v>4504</v>
      </c>
      <c r="C196" s="181" t="s">
        <v>274</v>
      </c>
      <c r="D196" s="116" t="s">
        <v>30</v>
      </c>
      <c r="E196" s="116" t="s">
        <v>51</v>
      </c>
      <c r="F196" s="82">
        <v>12</v>
      </c>
      <c r="G196" s="697"/>
      <c r="H196" s="64"/>
      <c r="I196" s="64"/>
      <c r="J196" s="64"/>
    </row>
    <row r="197" spans="1:10" ht="15.75" x14ac:dyDescent="0.25">
      <c r="A197" s="983">
        <v>6</v>
      </c>
      <c r="B197" s="166" t="s">
        <v>1260</v>
      </c>
      <c r="C197" s="181" t="s">
        <v>274</v>
      </c>
      <c r="D197" s="116" t="s">
        <v>30</v>
      </c>
      <c r="E197" s="116" t="s">
        <v>51</v>
      </c>
      <c r="F197" s="82">
        <v>15</v>
      </c>
      <c r="G197" s="697"/>
      <c r="H197" s="64"/>
      <c r="I197" s="64"/>
      <c r="J197" s="64"/>
    </row>
    <row r="198" spans="1:10" ht="15.75" x14ac:dyDescent="0.25">
      <c r="A198" s="983">
        <v>7</v>
      </c>
      <c r="B198" s="166" t="s">
        <v>4505</v>
      </c>
      <c r="C198" s="181" t="s">
        <v>274</v>
      </c>
      <c r="D198" s="116" t="s">
        <v>30</v>
      </c>
      <c r="E198" s="116" t="s">
        <v>51</v>
      </c>
      <c r="F198" s="82">
        <v>13</v>
      </c>
      <c r="G198" s="697"/>
      <c r="H198" s="64"/>
      <c r="I198" s="64"/>
      <c r="J198" s="64"/>
    </row>
    <row r="199" spans="1:10" ht="15.75" x14ac:dyDescent="0.25">
      <c r="A199" s="983">
        <v>8</v>
      </c>
      <c r="B199" s="166" t="s">
        <v>4506</v>
      </c>
      <c r="C199" s="181" t="s">
        <v>274</v>
      </c>
      <c r="D199" s="116" t="s">
        <v>30</v>
      </c>
      <c r="E199" s="116" t="s">
        <v>51</v>
      </c>
      <c r="F199" s="82">
        <v>13.5</v>
      </c>
      <c r="G199" s="697"/>
      <c r="H199" s="64"/>
      <c r="I199" s="64"/>
      <c r="J199" s="64"/>
    </row>
    <row r="200" spans="1:10" ht="15.75" x14ac:dyDescent="0.25">
      <c r="A200" s="983">
        <v>9</v>
      </c>
      <c r="B200" s="166" t="s">
        <v>1261</v>
      </c>
      <c r="C200" s="181" t="s">
        <v>274</v>
      </c>
      <c r="D200" s="116" t="s">
        <v>30</v>
      </c>
      <c r="E200" s="116" t="s">
        <v>51</v>
      </c>
      <c r="F200" s="82">
        <v>11.4</v>
      </c>
      <c r="G200" s="697"/>
      <c r="H200" s="64"/>
      <c r="I200" s="64"/>
      <c r="J200" s="64"/>
    </row>
    <row r="201" spans="1:10" ht="15.75" x14ac:dyDescent="0.25">
      <c r="A201" s="685" t="s">
        <v>7</v>
      </c>
      <c r="B201" s="165" t="s">
        <v>890</v>
      </c>
      <c r="C201" s="16"/>
      <c r="D201" s="15"/>
      <c r="E201" s="15"/>
      <c r="F201" s="84"/>
      <c r="G201" s="697"/>
      <c r="H201" s="64"/>
      <c r="I201" s="64"/>
      <c r="J201" s="64"/>
    </row>
    <row r="202" spans="1:10" ht="15.75" x14ac:dyDescent="0.25">
      <c r="A202" s="682">
        <v>10</v>
      </c>
      <c r="B202" s="166" t="s">
        <v>1262</v>
      </c>
      <c r="C202" s="181" t="s">
        <v>276</v>
      </c>
      <c r="D202" s="116" t="s">
        <v>30</v>
      </c>
      <c r="E202" s="116" t="s">
        <v>51</v>
      </c>
      <c r="F202" s="82">
        <v>38</v>
      </c>
      <c r="G202" s="697"/>
      <c r="H202" s="64"/>
      <c r="I202" s="64"/>
      <c r="J202" s="64"/>
    </row>
    <row r="203" spans="1:10" ht="15.75" x14ac:dyDescent="0.25">
      <c r="A203" s="682">
        <v>11</v>
      </c>
      <c r="B203" s="166" t="s">
        <v>1263</v>
      </c>
      <c r="C203" s="181" t="s">
        <v>276</v>
      </c>
      <c r="D203" s="116" t="s">
        <v>30</v>
      </c>
      <c r="E203" s="116" t="s">
        <v>51</v>
      </c>
      <c r="F203" s="82">
        <v>41</v>
      </c>
      <c r="G203" s="697"/>
      <c r="H203" s="64"/>
      <c r="I203" s="64"/>
      <c r="J203" s="64"/>
    </row>
    <row r="204" spans="1:10" ht="15.75" x14ac:dyDescent="0.25">
      <c r="A204" s="983">
        <v>12</v>
      </c>
      <c r="B204" s="166" t="s">
        <v>1610</v>
      </c>
      <c r="C204" s="181" t="s">
        <v>276</v>
      </c>
      <c r="D204" s="116" t="s">
        <v>30</v>
      </c>
      <c r="E204" s="116" t="s">
        <v>51</v>
      </c>
      <c r="F204" s="82">
        <v>4</v>
      </c>
      <c r="G204" s="697"/>
      <c r="H204" s="64"/>
      <c r="I204" s="64"/>
      <c r="J204" s="64"/>
    </row>
    <row r="205" spans="1:10" ht="15.75" x14ac:dyDescent="0.25">
      <c r="A205" s="983">
        <v>13</v>
      </c>
      <c r="B205" s="166" t="s">
        <v>1255</v>
      </c>
      <c r="C205" s="181" t="s">
        <v>277</v>
      </c>
      <c r="D205" s="116" t="s">
        <v>30</v>
      </c>
      <c r="E205" s="116" t="s">
        <v>51</v>
      </c>
      <c r="F205" s="82">
        <v>45.4</v>
      </c>
      <c r="G205" s="697"/>
      <c r="H205" s="64"/>
      <c r="I205" s="64"/>
      <c r="J205" s="64"/>
    </row>
    <row r="206" spans="1:10" ht="15.75" x14ac:dyDescent="0.25">
      <c r="A206" s="983">
        <v>14</v>
      </c>
      <c r="B206" s="166" t="s">
        <v>1264</v>
      </c>
      <c r="C206" s="181" t="s">
        <v>277</v>
      </c>
      <c r="D206" s="116" t="s">
        <v>30</v>
      </c>
      <c r="E206" s="116" t="s">
        <v>51</v>
      </c>
      <c r="F206" s="82">
        <v>17.2</v>
      </c>
      <c r="G206" s="697"/>
      <c r="H206" s="64"/>
      <c r="I206" s="64"/>
      <c r="J206" s="64"/>
    </row>
    <row r="207" spans="1:10" ht="15.75" x14ac:dyDescent="0.25">
      <c r="A207" s="983">
        <v>15</v>
      </c>
      <c r="B207" s="166" t="s">
        <v>1446</v>
      </c>
      <c r="C207" s="181" t="s">
        <v>277</v>
      </c>
      <c r="D207" s="116" t="s">
        <v>30</v>
      </c>
      <c r="E207" s="116" t="s">
        <v>51</v>
      </c>
      <c r="F207" s="82">
        <v>1.4</v>
      </c>
      <c r="G207" s="697"/>
      <c r="H207" s="64"/>
      <c r="I207" s="64"/>
      <c r="J207" s="64"/>
    </row>
    <row r="208" spans="1:10" ht="15.75" x14ac:dyDescent="0.25">
      <c r="A208" s="983">
        <v>16</v>
      </c>
      <c r="B208" s="166" t="s">
        <v>1265</v>
      </c>
      <c r="C208" s="181" t="s">
        <v>275</v>
      </c>
      <c r="D208" s="116" t="s">
        <v>30</v>
      </c>
      <c r="E208" s="116" t="s">
        <v>51</v>
      </c>
      <c r="F208" s="82">
        <v>19.8</v>
      </c>
      <c r="G208" s="697"/>
      <c r="H208" s="64"/>
      <c r="I208" s="64"/>
      <c r="J208" s="64"/>
    </row>
    <row r="209" spans="1:10" ht="15.75" x14ac:dyDescent="0.25">
      <c r="A209" s="983">
        <v>17</v>
      </c>
      <c r="B209" s="166" t="s">
        <v>4507</v>
      </c>
      <c r="C209" s="181" t="s">
        <v>275</v>
      </c>
      <c r="D209" s="116" t="s">
        <v>30</v>
      </c>
      <c r="E209" s="116" t="s">
        <v>51</v>
      </c>
      <c r="F209" s="82">
        <v>23.7</v>
      </c>
      <c r="G209" s="697"/>
      <c r="H209" s="64"/>
      <c r="I209" s="64"/>
      <c r="J209" s="64"/>
    </row>
    <row r="210" spans="1:10" ht="15.75" x14ac:dyDescent="0.25">
      <c r="A210" s="983">
        <v>18</v>
      </c>
      <c r="B210" s="166" t="s">
        <v>1266</v>
      </c>
      <c r="C210" s="181" t="s">
        <v>275</v>
      </c>
      <c r="D210" s="116" t="s">
        <v>30</v>
      </c>
      <c r="E210" s="116" t="s">
        <v>51</v>
      </c>
      <c r="F210" s="82">
        <v>5.9</v>
      </c>
      <c r="G210" s="697"/>
      <c r="H210" s="64"/>
      <c r="I210" s="64"/>
      <c r="J210" s="64"/>
    </row>
    <row r="211" spans="1:10" ht="15.75" x14ac:dyDescent="0.25">
      <c r="A211" s="983">
        <v>19</v>
      </c>
      <c r="B211" s="166" t="s">
        <v>4508</v>
      </c>
      <c r="C211" s="181" t="s">
        <v>275</v>
      </c>
      <c r="D211" s="116" t="s">
        <v>30</v>
      </c>
      <c r="E211" s="116" t="s">
        <v>51</v>
      </c>
      <c r="F211" s="82">
        <v>20.2</v>
      </c>
      <c r="G211" s="697"/>
      <c r="H211" s="64"/>
      <c r="I211" s="64"/>
      <c r="J211" s="64"/>
    </row>
    <row r="212" spans="1:10" ht="15.75" x14ac:dyDescent="0.25">
      <c r="A212" s="983">
        <v>20</v>
      </c>
      <c r="B212" s="166" t="s">
        <v>4509</v>
      </c>
      <c r="C212" s="181" t="s">
        <v>275</v>
      </c>
      <c r="D212" s="116" t="s">
        <v>30</v>
      </c>
      <c r="E212" s="116" t="s">
        <v>51</v>
      </c>
      <c r="F212" s="82">
        <v>9.1</v>
      </c>
      <c r="G212" s="697"/>
      <c r="H212" s="64"/>
      <c r="I212" s="64"/>
      <c r="J212" s="64"/>
    </row>
    <row r="213" spans="1:10" ht="15.75" x14ac:dyDescent="0.25">
      <c r="A213" s="983">
        <v>21</v>
      </c>
      <c r="B213" s="166" t="s">
        <v>1267</v>
      </c>
      <c r="C213" s="181" t="s">
        <v>275</v>
      </c>
      <c r="D213" s="116" t="s">
        <v>30</v>
      </c>
      <c r="E213" s="116" t="s">
        <v>51</v>
      </c>
      <c r="F213" s="82">
        <v>20</v>
      </c>
      <c r="G213" s="697"/>
      <c r="H213" s="64"/>
      <c r="I213" s="64"/>
      <c r="J213" s="64"/>
    </row>
    <row r="214" spans="1:10" ht="15.75" x14ac:dyDescent="0.25">
      <c r="A214" s="983">
        <v>22</v>
      </c>
      <c r="B214" s="166" t="s">
        <v>1268</v>
      </c>
      <c r="C214" s="181" t="s">
        <v>275</v>
      </c>
      <c r="D214" s="116" t="s">
        <v>30</v>
      </c>
      <c r="E214" s="116" t="s">
        <v>51</v>
      </c>
      <c r="F214" s="82">
        <v>18</v>
      </c>
      <c r="G214" s="697"/>
      <c r="H214" s="64"/>
      <c r="I214" s="64"/>
      <c r="J214" s="64"/>
    </row>
    <row r="215" spans="1:10" ht="15.75" x14ac:dyDescent="0.25">
      <c r="A215" s="983">
        <v>23</v>
      </c>
      <c r="B215" s="166" t="s">
        <v>1269</v>
      </c>
      <c r="C215" s="181" t="s">
        <v>275</v>
      </c>
      <c r="D215" s="116" t="s">
        <v>30</v>
      </c>
      <c r="E215" s="116" t="s">
        <v>51</v>
      </c>
      <c r="F215" s="82">
        <v>7.5</v>
      </c>
      <c r="G215" s="697"/>
      <c r="H215" s="64"/>
      <c r="I215" s="64"/>
      <c r="J215" s="64"/>
    </row>
    <row r="216" spans="1:10" ht="15.75" x14ac:dyDescent="0.25">
      <c r="A216" s="685" t="s">
        <v>51</v>
      </c>
      <c r="B216" s="165" t="s">
        <v>886</v>
      </c>
      <c r="C216" s="181" t="s">
        <v>4776</v>
      </c>
      <c r="D216" s="116"/>
      <c r="E216" s="116"/>
      <c r="F216" s="84"/>
      <c r="G216" s="697"/>
      <c r="H216" s="64"/>
      <c r="I216" s="64"/>
      <c r="J216" s="64"/>
    </row>
    <row r="217" spans="1:10" ht="15.75" x14ac:dyDescent="0.25">
      <c r="A217" s="682">
        <v>24</v>
      </c>
      <c r="B217" s="166" t="s">
        <v>1270</v>
      </c>
      <c r="C217" s="181" t="s">
        <v>278</v>
      </c>
      <c r="D217" s="116" t="s">
        <v>30</v>
      </c>
      <c r="E217" s="116" t="s">
        <v>114</v>
      </c>
      <c r="F217" s="82">
        <v>40</v>
      </c>
      <c r="G217" s="697"/>
      <c r="H217" s="64"/>
      <c r="I217" s="64"/>
      <c r="J217" s="64"/>
    </row>
    <row r="218" spans="1:10" ht="15.75" x14ac:dyDescent="0.25">
      <c r="A218" s="682">
        <v>25</v>
      </c>
      <c r="B218" s="166" t="s">
        <v>4510</v>
      </c>
      <c r="C218" s="181" t="s">
        <v>281</v>
      </c>
      <c r="D218" s="116" t="s">
        <v>30</v>
      </c>
      <c r="E218" s="116" t="s">
        <v>51</v>
      </c>
      <c r="F218" s="82">
        <v>25</v>
      </c>
      <c r="G218" s="697"/>
      <c r="H218" s="64"/>
      <c r="I218" s="64"/>
      <c r="J218" s="64"/>
    </row>
    <row r="219" spans="1:10" ht="15.75" x14ac:dyDescent="0.25">
      <c r="A219" s="983">
        <v>26</v>
      </c>
      <c r="B219" s="166" t="s">
        <v>1271</v>
      </c>
      <c r="C219" s="181" t="s">
        <v>281</v>
      </c>
      <c r="D219" s="116" t="s">
        <v>30</v>
      </c>
      <c r="E219" s="116" t="s">
        <v>51</v>
      </c>
      <c r="F219" s="82">
        <v>40</v>
      </c>
      <c r="G219" s="697"/>
      <c r="H219" s="64"/>
      <c r="I219" s="64"/>
      <c r="J219" s="64"/>
    </row>
    <row r="220" spans="1:10" ht="15.75" x14ac:dyDescent="0.25">
      <c r="A220" s="983">
        <v>27</v>
      </c>
      <c r="B220" s="166" t="s">
        <v>1272</v>
      </c>
      <c r="C220" s="181" t="s">
        <v>279</v>
      </c>
      <c r="D220" s="116" t="s">
        <v>30</v>
      </c>
      <c r="E220" s="116" t="s">
        <v>51</v>
      </c>
      <c r="F220" s="82">
        <v>67.5</v>
      </c>
      <c r="G220" s="697"/>
      <c r="H220" s="64"/>
      <c r="I220" s="64"/>
      <c r="J220" s="64"/>
    </row>
    <row r="221" spans="1:10" ht="15.75" x14ac:dyDescent="0.25">
      <c r="A221" s="983">
        <v>28</v>
      </c>
      <c r="B221" s="166" t="s">
        <v>1273</v>
      </c>
      <c r="C221" s="181" t="s">
        <v>279</v>
      </c>
      <c r="D221" s="116" t="s">
        <v>30</v>
      </c>
      <c r="E221" s="116" t="s">
        <v>51</v>
      </c>
      <c r="F221" s="82">
        <v>31</v>
      </c>
      <c r="G221" s="697"/>
      <c r="H221" s="64"/>
      <c r="I221" s="64"/>
      <c r="J221" s="64"/>
    </row>
    <row r="222" spans="1:10" ht="15.75" x14ac:dyDescent="0.25">
      <c r="A222" s="685" t="s">
        <v>114</v>
      </c>
      <c r="B222" s="165" t="s">
        <v>887</v>
      </c>
      <c r="C222" s="181" t="s">
        <v>4776</v>
      </c>
      <c r="D222" s="116"/>
      <c r="E222" s="116"/>
      <c r="F222" s="84"/>
      <c r="G222" s="697"/>
      <c r="H222" s="64"/>
      <c r="I222" s="64"/>
      <c r="J222" s="64"/>
    </row>
    <row r="223" spans="1:10" ht="15.75" x14ac:dyDescent="0.25">
      <c r="A223" s="682">
        <v>29</v>
      </c>
      <c r="B223" s="166" t="s">
        <v>1274</v>
      </c>
      <c r="C223" s="183" t="s">
        <v>783</v>
      </c>
      <c r="D223" s="116" t="s">
        <v>30</v>
      </c>
      <c r="E223" s="116" t="s">
        <v>51</v>
      </c>
      <c r="F223" s="88">
        <v>120</v>
      </c>
      <c r="G223" s="697"/>
      <c r="H223" s="64"/>
      <c r="I223" s="64"/>
      <c r="J223" s="64"/>
    </row>
    <row r="224" spans="1:10" ht="31.5" x14ac:dyDescent="0.25">
      <c r="A224" s="682">
        <v>30</v>
      </c>
      <c r="B224" s="166" t="s">
        <v>1275</v>
      </c>
      <c r="C224" s="183" t="s">
        <v>783</v>
      </c>
      <c r="D224" s="116" t="s">
        <v>30</v>
      </c>
      <c r="E224" s="116" t="s">
        <v>51</v>
      </c>
      <c r="F224" s="88">
        <v>67</v>
      </c>
      <c r="G224" s="697"/>
      <c r="H224" s="64"/>
      <c r="I224" s="64"/>
      <c r="J224" s="64"/>
    </row>
    <row r="225" spans="1:10" ht="31.5" x14ac:dyDescent="0.25">
      <c r="A225" s="682">
        <v>31</v>
      </c>
      <c r="B225" s="166" t="s">
        <v>4730</v>
      </c>
      <c r="C225" s="183" t="s">
        <v>783</v>
      </c>
      <c r="D225" s="116" t="s">
        <v>30</v>
      </c>
      <c r="E225" s="116" t="s">
        <v>51</v>
      </c>
      <c r="F225" s="88">
        <v>90</v>
      </c>
      <c r="G225" s="697"/>
      <c r="H225" s="64"/>
      <c r="I225" s="64"/>
      <c r="J225" s="64"/>
    </row>
    <row r="226" spans="1:10" ht="31.5" x14ac:dyDescent="0.25">
      <c r="A226" s="682">
        <v>32</v>
      </c>
      <c r="B226" s="166" t="s">
        <v>1276</v>
      </c>
      <c r="C226" s="183" t="s">
        <v>783</v>
      </c>
      <c r="D226" s="116" t="s">
        <v>30</v>
      </c>
      <c r="E226" s="116" t="s">
        <v>51</v>
      </c>
      <c r="F226" s="88">
        <v>90</v>
      </c>
      <c r="G226" s="697"/>
      <c r="H226" s="64"/>
      <c r="I226" s="64"/>
      <c r="J226" s="64"/>
    </row>
    <row r="227" spans="1:10" ht="15.75" x14ac:dyDescent="0.25">
      <c r="A227" s="682">
        <v>33</v>
      </c>
      <c r="B227" s="166" t="s">
        <v>1277</v>
      </c>
      <c r="C227" s="183" t="s">
        <v>284</v>
      </c>
      <c r="D227" s="116" t="s">
        <v>30</v>
      </c>
      <c r="E227" s="116" t="s">
        <v>51</v>
      </c>
      <c r="F227" s="88">
        <v>32</v>
      </c>
      <c r="G227" s="697"/>
      <c r="H227" s="64"/>
      <c r="I227" s="64"/>
      <c r="J227" s="64"/>
    </row>
    <row r="228" spans="1:10" ht="15.75" x14ac:dyDescent="0.25">
      <c r="A228" s="685" t="s">
        <v>94</v>
      </c>
      <c r="B228" s="165" t="s">
        <v>888</v>
      </c>
      <c r="C228" s="16"/>
      <c r="D228" s="116"/>
      <c r="E228" s="116"/>
      <c r="F228" s="84"/>
      <c r="G228" s="697"/>
      <c r="H228" s="64"/>
      <c r="I228" s="64"/>
      <c r="J228" s="64"/>
    </row>
    <row r="229" spans="1:10" ht="15.75" x14ac:dyDescent="0.25">
      <c r="A229" s="682">
        <v>34</v>
      </c>
      <c r="B229" s="166" t="s">
        <v>4511</v>
      </c>
      <c r="C229" s="25" t="s">
        <v>288</v>
      </c>
      <c r="D229" s="116" t="s">
        <v>30</v>
      </c>
      <c r="E229" s="116" t="s">
        <v>51</v>
      </c>
      <c r="F229" s="82">
        <v>43.68</v>
      </c>
      <c r="G229" s="697"/>
      <c r="H229" s="64"/>
      <c r="I229" s="64"/>
      <c r="J229" s="64"/>
    </row>
    <row r="230" spans="1:10" ht="15.75" x14ac:dyDescent="0.25">
      <c r="A230" s="685" t="s">
        <v>203</v>
      </c>
      <c r="B230" s="165" t="s">
        <v>889</v>
      </c>
      <c r="C230" s="181" t="s">
        <v>4776</v>
      </c>
      <c r="D230" s="116"/>
      <c r="E230" s="116"/>
      <c r="F230" s="84"/>
      <c r="G230" s="697"/>
      <c r="H230" s="64"/>
      <c r="I230" s="64"/>
      <c r="J230" s="64"/>
    </row>
    <row r="231" spans="1:10" ht="15.75" x14ac:dyDescent="0.25">
      <c r="A231" s="682">
        <v>35</v>
      </c>
      <c r="B231" s="166" t="s">
        <v>1278</v>
      </c>
      <c r="C231" s="181" t="s">
        <v>290</v>
      </c>
      <c r="D231" s="116" t="s">
        <v>30</v>
      </c>
      <c r="E231" s="116" t="s">
        <v>7</v>
      </c>
      <c r="F231" s="82">
        <v>55.43</v>
      </c>
      <c r="G231" s="697"/>
      <c r="H231" s="64"/>
      <c r="I231" s="64"/>
      <c r="J231" s="64"/>
    </row>
    <row r="232" spans="1:10" ht="15.75" x14ac:dyDescent="0.25">
      <c r="A232" s="682">
        <v>36</v>
      </c>
      <c r="B232" s="166" t="s">
        <v>1279</v>
      </c>
      <c r="C232" s="181" t="s">
        <v>290</v>
      </c>
      <c r="D232" s="116" t="s">
        <v>30</v>
      </c>
      <c r="E232" s="116" t="s">
        <v>51</v>
      </c>
      <c r="F232" s="82">
        <v>21.2</v>
      </c>
      <c r="G232" s="697"/>
      <c r="H232" s="64"/>
      <c r="I232" s="64"/>
      <c r="J232" s="64"/>
    </row>
    <row r="233" spans="1:10" ht="15.75" x14ac:dyDescent="0.25">
      <c r="A233" s="983">
        <v>37</v>
      </c>
      <c r="B233" s="166" t="s">
        <v>4512</v>
      </c>
      <c r="C233" s="181" t="s">
        <v>290</v>
      </c>
      <c r="D233" s="116" t="s">
        <v>30</v>
      </c>
      <c r="E233" s="116" t="s">
        <v>51</v>
      </c>
      <c r="F233" s="82">
        <v>20.55</v>
      </c>
      <c r="G233" s="697"/>
      <c r="H233" s="64"/>
      <c r="I233" s="64"/>
      <c r="J233" s="64"/>
    </row>
    <row r="234" spans="1:10" ht="15.75" x14ac:dyDescent="0.25">
      <c r="A234" s="983">
        <v>38</v>
      </c>
      <c r="B234" s="166" t="s">
        <v>4513</v>
      </c>
      <c r="C234" s="181" t="s">
        <v>290</v>
      </c>
      <c r="D234" s="116" t="s">
        <v>30</v>
      </c>
      <c r="E234" s="116" t="s">
        <v>51</v>
      </c>
      <c r="F234" s="82">
        <v>8.33</v>
      </c>
      <c r="G234" s="697"/>
      <c r="H234" s="64"/>
      <c r="I234" s="64"/>
      <c r="J234" s="64"/>
    </row>
    <row r="235" spans="1:10" ht="15.75" x14ac:dyDescent="0.25">
      <c r="A235" s="983">
        <v>39</v>
      </c>
      <c r="B235" s="166" t="s">
        <v>1280</v>
      </c>
      <c r="C235" s="181" t="s">
        <v>5434</v>
      </c>
      <c r="D235" s="116" t="s">
        <v>30</v>
      </c>
      <c r="E235" s="116" t="s">
        <v>51</v>
      </c>
      <c r="F235" s="82">
        <v>24.87</v>
      </c>
      <c r="G235" s="697"/>
      <c r="H235" s="64"/>
      <c r="I235" s="64"/>
      <c r="J235" s="64"/>
    </row>
    <row r="236" spans="1:10" ht="15.75" x14ac:dyDescent="0.25">
      <c r="A236" s="983">
        <v>40</v>
      </c>
      <c r="B236" s="166" t="s">
        <v>1281</v>
      </c>
      <c r="C236" s="181" t="s">
        <v>5434</v>
      </c>
      <c r="D236" s="116" t="s">
        <v>30</v>
      </c>
      <c r="E236" s="116" t="s">
        <v>51</v>
      </c>
      <c r="F236" s="82">
        <v>10.88</v>
      </c>
      <c r="G236" s="697"/>
      <c r="H236" s="64"/>
      <c r="I236" s="64"/>
      <c r="J236" s="64"/>
    </row>
    <row r="237" spans="1:10" ht="15.75" x14ac:dyDescent="0.25">
      <c r="A237" s="983">
        <v>41</v>
      </c>
      <c r="B237" s="166" t="s">
        <v>1282</v>
      </c>
      <c r="C237" s="181" t="s">
        <v>5434</v>
      </c>
      <c r="D237" s="116" t="s">
        <v>30</v>
      </c>
      <c r="E237" s="116" t="s">
        <v>51</v>
      </c>
      <c r="F237" s="82">
        <v>38.42</v>
      </c>
      <c r="G237" s="697"/>
      <c r="H237" s="64"/>
      <c r="I237" s="64"/>
      <c r="J237" s="64"/>
    </row>
    <row r="238" spans="1:10" ht="15.75" x14ac:dyDescent="0.25">
      <c r="A238" s="983">
        <v>42</v>
      </c>
      <c r="B238" s="166" t="s">
        <v>1283</v>
      </c>
      <c r="C238" s="181" t="s">
        <v>292</v>
      </c>
      <c r="D238" s="116" t="s">
        <v>30</v>
      </c>
      <c r="E238" s="116" t="s">
        <v>51</v>
      </c>
      <c r="F238" s="82">
        <v>29.27</v>
      </c>
      <c r="G238" s="697"/>
      <c r="H238" s="64"/>
      <c r="I238" s="64"/>
      <c r="J238" s="64"/>
    </row>
    <row r="239" spans="1:10" ht="15.75" x14ac:dyDescent="0.25">
      <c r="A239" s="685" t="s">
        <v>777</v>
      </c>
      <c r="B239" s="165" t="s">
        <v>903</v>
      </c>
      <c r="C239" s="16"/>
      <c r="D239" s="15"/>
      <c r="E239" s="15"/>
      <c r="F239" s="84"/>
      <c r="G239" s="697"/>
      <c r="H239" s="64"/>
      <c r="I239" s="64"/>
      <c r="J239" s="64"/>
    </row>
    <row r="240" spans="1:10" ht="15.75" x14ac:dyDescent="0.25">
      <c r="A240" s="682">
        <v>43</v>
      </c>
      <c r="B240" s="166" t="s">
        <v>1285</v>
      </c>
      <c r="C240" s="181" t="s">
        <v>79</v>
      </c>
      <c r="D240" s="116" t="s">
        <v>30</v>
      </c>
      <c r="E240" s="116" t="s">
        <v>51</v>
      </c>
      <c r="F240" s="82"/>
      <c r="G240" s="697"/>
      <c r="H240" s="64"/>
      <c r="I240" s="64"/>
      <c r="J240" s="64"/>
    </row>
    <row r="241" spans="1:10" ht="15.75" x14ac:dyDescent="0.25">
      <c r="A241" s="682">
        <v>44</v>
      </c>
      <c r="B241" s="166" t="s">
        <v>1284</v>
      </c>
      <c r="C241" s="181" t="s">
        <v>79</v>
      </c>
      <c r="D241" s="116" t="s">
        <v>30</v>
      </c>
      <c r="E241" s="116" t="s">
        <v>51</v>
      </c>
      <c r="F241" s="82">
        <v>17.5</v>
      </c>
      <c r="G241" s="697"/>
      <c r="H241" s="64"/>
      <c r="I241" s="64"/>
      <c r="J241" s="64"/>
    </row>
    <row r="242" spans="1:10" ht="15.75" x14ac:dyDescent="0.25">
      <c r="A242" s="983">
        <v>45</v>
      </c>
      <c r="B242" s="166" t="s">
        <v>4514</v>
      </c>
      <c r="C242" s="181" t="s">
        <v>79</v>
      </c>
      <c r="D242" s="116" t="s">
        <v>30</v>
      </c>
      <c r="E242" s="116" t="s">
        <v>51</v>
      </c>
      <c r="F242" s="82">
        <v>8.4</v>
      </c>
      <c r="G242" s="697"/>
      <c r="H242" s="64"/>
      <c r="I242" s="64"/>
      <c r="J242" s="64"/>
    </row>
    <row r="243" spans="1:10" ht="15.75" x14ac:dyDescent="0.25">
      <c r="A243" s="983">
        <v>46</v>
      </c>
      <c r="B243" s="166" t="s">
        <v>1286</v>
      </c>
      <c r="C243" s="181" t="s">
        <v>79</v>
      </c>
      <c r="D243" s="116" t="s">
        <v>30</v>
      </c>
      <c r="E243" s="116" t="s">
        <v>51</v>
      </c>
      <c r="F243" s="82">
        <v>7.5</v>
      </c>
      <c r="G243" s="697"/>
      <c r="H243" s="64"/>
      <c r="I243" s="64"/>
      <c r="J243" s="64"/>
    </row>
    <row r="244" spans="1:10" ht="15.75" x14ac:dyDescent="0.25">
      <c r="A244" s="983">
        <v>47</v>
      </c>
      <c r="B244" s="166" t="s">
        <v>1287</v>
      </c>
      <c r="C244" s="181" t="s">
        <v>79</v>
      </c>
      <c r="D244" s="116" t="s">
        <v>30</v>
      </c>
      <c r="E244" s="116" t="s">
        <v>51</v>
      </c>
      <c r="F244" s="82">
        <v>1</v>
      </c>
      <c r="G244" s="697"/>
      <c r="H244" s="64"/>
      <c r="I244" s="64"/>
      <c r="J244" s="64"/>
    </row>
    <row r="245" spans="1:10" ht="15.75" x14ac:dyDescent="0.25">
      <c r="A245" s="983">
        <v>48</v>
      </c>
      <c r="B245" s="166" t="s">
        <v>1288</v>
      </c>
      <c r="C245" s="181" t="s">
        <v>79</v>
      </c>
      <c r="D245" s="116" t="s">
        <v>30</v>
      </c>
      <c r="E245" s="116" t="s">
        <v>51</v>
      </c>
      <c r="F245" s="82">
        <v>3</v>
      </c>
      <c r="G245" s="697"/>
      <c r="H245" s="64"/>
      <c r="I245" s="64"/>
      <c r="J245" s="64"/>
    </row>
    <row r="246" spans="1:10" ht="15.75" x14ac:dyDescent="0.25">
      <c r="A246" s="983">
        <v>49</v>
      </c>
      <c r="B246" s="166" t="s">
        <v>1289</v>
      </c>
      <c r="C246" s="181" t="s">
        <v>83</v>
      </c>
      <c r="D246" s="116" t="s">
        <v>30</v>
      </c>
      <c r="E246" s="116" t="s">
        <v>51</v>
      </c>
      <c r="F246" s="82">
        <v>20.8</v>
      </c>
      <c r="G246" s="697"/>
      <c r="H246" s="64"/>
      <c r="I246" s="64"/>
      <c r="J246" s="64"/>
    </row>
    <row r="247" spans="1:10" ht="15.75" x14ac:dyDescent="0.25">
      <c r="A247" s="983">
        <v>50</v>
      </c>
      <c r="B247" s="166" t="s">
        <v>4515</v>
      </c>
      <c r="C247" s="181" t="s">
        <v>83</v>
      </c>
      <c r="D247" s="116" t="s">
        <v>30</v>
      </c>
      <c r="E247" s="116" t="s">
        <v>114</v>
      </c>
      <c r="F247" s="82">
        <v>9.6</v>
      </c>
      <c r="G247" s="697"/>
      <c r="H247" s="64"/>
      <c r="I247" s="64"/>
      <c r="J247" s="64"/>
    </row>
    <row r="248" spans="1:10" ht="15.75" x14ac:dyDescent="0.25">
      <c r="A248" s="983">
        <v>51</v>
      </c>
      <c r="B248" s="166" t="s">
        <v>1290</v>
      </c>
      <c r="C248" s="181" t="s">
        <v>83</v>
      </c>
      <c r="D248" s="116" t="s">
        <v>30</v>
      </c>
      <c r="E248" s="116" t="s">
        <v>51</v>
      </c>
      <c r="F248" s="82">
        <v>13.5</v>
      </c>
      <c r="G248" s="697"/>
      <c r="H248" s="64"/>
      <c r="I248" s="64"/>
      <c r="J248" s="64"/>
    </row>
    <row r="249" spans="1:10" ht="15.75" x14ac:dyDescent="0.25">
      <c r="A249" s="983">
        <v>52</v>
      </c>
      <c r="B249" s="166" t="s">
        <v>1291</v>
      </c>
      <c r="C249" s="181" t="s">
        <v>5365</v>
      </c>
      <c r="D249" s="116" t="s">
        <v>30</v>
      </c>
      <c r="E249" s="116" t="s">
        <v>51</v>
      </c>
      <c r="F249" s="82"/>
      <c r="G249" s="697"/>
      <c r="H249" s="64"/>
      <c r="I249" s="64"/>
      <c r="J249" s="64"/>
    </row>
    <row r="250" spans="1:10" ht="15.75" x14ac:dyDescent="0.25">
      <c r="A250" s="983">
        <v>53</v>
      </c>
      <c r="B250" s="166" t="s">
        <v>1292</v>
      </c>
      <c r="C250" s="181" t="s">
        <v>5365</v>
      </c>
      <c r="D250" s="116" t="s">
        <v>30</v>
      </c>
      <c r="E250" s="116" t="s">
        <v>51</v>
      </c>
      <c r="F250" s="82">
        <v>7.9</v>
      </c>
      <c r="G250" s="697"/>
      <c r="H250" s="64"/>
      <c r="I250" s="64"/>
      <c r="J250" s="64"/>
    </row>
    <row r="251" spans="1:10" ht="15.75" x14ac:dyDescent="0.25">
      <c r="A251" s="983">
        <v>54</v>
      </c>
      <c r="B251" s="166" t="s">
        <v>1293</v>
      </c>
      <c r="C251" s="181" t="s">
        <v>5365</v>
      </c>
      <c r="D251" s="116" t="s">
        <v>30</v>
      </c>
      <c r="E251" s="116" t="s">
        <v>51</v>
      </c>
      <c r="F251" s="82">
        <v>7.5</v>
      </c>
      <c r="G251" s="697"/>
      <c r="H251" s="64"/>
      <c r="I251" s="64"/>
      <c r="J251" s="64"/>
    </row>
    <row r="252" spans="1:10" ht="15.75" x14ac:dyDescent="0.25">
      <c r="A252" s="983">
        <v>55</v>
      </c>
      <c r="B252" s="166" t="s">
        <v>4516</v>
      </c>
      <c r="C252" s="181" t="s">
        <v>5365</v>
      </c>
      <c r="D252" s="116" t="s">
        <v>30</v>
      </c>
      <c r="E252" s="116" t="s">
        <v>51</v>
      </c>
      <c r="F252" s="82">
        <v>2.5</v>
      </c>
      <c r="G252" s="697"/>
      <c r="H252" s="64"/>
      <c r="I252" s="64"/>
      <c r="J252" s="64"/>
    </row>
    <row r="253" spans="1:10" ht="15.75" x14ac:dyDescent="0.25">
      <c r="A253" s="983">
        <v>56</v>
      </c>
      <c r="B253" s="166" t="s">
        <v>4517</v>
      </c>
      <c r="C253" s="181" t="s">
        <v>5365</v>
      </c>
      <c r="D253" s="116" t="s">
        <v>30</v>
      </c>
      <c r="E253" s="116" t="s">
        <v>51</v>
      </c>
      <c r="F253" s="82">
        <v>1.5</v>
      </c>
      <c r="G253" s="697"/>
      <c r="H253" s="64"/>
      <c r="I253" s="64"/>
      <c r="J253" s="64"/>
    </row>
    <row r="254" spans="1:10" ht="15.75" x14ac:dyDescent="0.25">
      <c r="A254" s="983">
        <v>57</v>
      </c>
      <c r="B254" s="166" t="s">
        <v>1294</v>
      </c>
      <c r="C254" s="181" t="s">
        <v>5366</v>
      </c>
      <c r="D254" s="116" t="s">
        <v>30</v>
      </c>
      <c r="E254" s="116" t="s">
        <v>51</v>
      </c>
      <c r="F254" s="82">
        <v>3</v>
      </c>
      <c r="G254" s="697"/>
      <c r="H254" s="64"/>
      <c r="I254" s="64"/>
      <c r="J254" s="64"/>
    </row>
    <row r="255" spans="1:10" ht="15.75" x14ac:dyDescent="0.25">
      <c r="A255" s="983">
        <v>58</v>
      </c>
      <c r="B255" s="166" t="s">
        <v>1293</v>
      </c>
      <c r="C255" s="181" t="s">
        <v>5366</v>
      </c>
      <c r="D255" s="116" t="s">
        <v>30</v>
      </c>
      <c r="E255" s="116" t="s">
        <v>51</v>
      </c>
      <c r="F255" s="82">
        <v>46.2</v>
      </c>
      <c r="G255" s="697"/>
      <c r="H255" s="64"/>
      <c r="I255" s="64"/>
      <c r="J255" s="64"/>
    </row>
    <row r="256" spans="1:10" ht="15.75" x14ac:dyDescent="0.25">
      <c r="A256" s="983">
        <v>59</v>
      </c>
      <c r="B256" s="166" t="s">
        <v>1295</v>
      </c>
      <c r="C256" s="181" t="s">
        <v>5366</v>
      </c>
      <c r="D256" s="116" t="s">
        <v>30</v>
      </c>
      <c r="E256" s="116" t="s">
        <v>51</v>
      </c>
      <c r="F256" s="82">
        <v>27.2</v>
      </c>
      <c r="G256" s="697"/>
      <c r="H256" s="64"/>
      <c r="I256" s="64"/>
      <c r="J256" s="64"/>
    </row>
    <row r="257" spans="1:10" ht="15.75" x14ac:dyDescent="0.25">
      <c r="A257" s="983">
        <v>60</v>
      </c>
      <c r="B257" s="166" t="s">
        <v>1296</v>
      </c>
      <c r="C257" s="181" t="s">
        <v>5366</v>
      </c>
      <c r="D257" s="116" t="s">
        <v>30</v>
      </c>
      <c r="E257" s="116" t="s">
        <v>51</v>
      </c>
      <c r="F257" s="82">
        <v>6.3</v>
      </c>
      <c r="G257" s="697"/>
      <c r="H257" s="64"/>
      <c r="I257" s="64"/>
      <c r="J257" s="64"/>
    </row>
    <row r="258" spans="1:10" ht="15.75" x14ac:dyDescent="0.25">
      <c r="A258" s="983">
        <v>61</v>
      </c>
      <c r="B258" s="166" t="s">
        <v>1297</v>
      </c>
      <c r="C258" s="181" t="s">
        <v>5366</v>
      </c>
      <c r="D258" s="116" t="s">
        <v>30</v>
      </c>
      <c r="E258" s="116" t="s">
        <v>114</v>
      </c>
      <c r="F258" s="82">
        <v>5.3</v>
      </c>
      <c r="G258" s="697"/>
      <c r="H258" s="64"/>
      <c r="I258" s="64"/>
      <c r="J258" s="64"/>
    </row>
    <row r="259" spans="1:10" ht="15.75" x14ac:dyDescent="0.25">
      <c r="A259" s="983">
        <v>62</v>
      </c>
      <c r="B259" s="166" t="s">
        <v>4518</v>
      </c>
      <c r="C259" s="181" t="s">
        <v>5366</v>
      </c>
      <c r="D259" s="116" t="s">
        <v>30</v>
      </c>
      <c r="E259" s="116" t="s">
        <v>114</v>
      </c>
      <c r="F259" s="82">
        <v>3.3</v>
      </c>
      <c r="G259" s="697"/>
      <c r="H259" s="64"/>
      <c r="I259" s="64"/>
      <c r="J259" s="64"/>
    </row>
    <row r="260" spans="1:10" ht="15.75" x14ac:dyDescent="0.25">
      <c r="A260" s="983">
        <v>63</v>
      </c>
      <c r="B260" s="166" t="s">
        <v>1298</v>
      </c>
      <c r="C260" s="181" t="s">
        <v>84</v>
      </c>
      <c r="D260" s="116" t="s">
        <v>30</v>
      </c>
      <c r="E260" s="116" t="s">
        <v>51</v>
      </c>
      <c r="F260" s="82">
        <v>7.9</v>
      </c>
      <c r="G260" s="697"/>
      <c r="H260" s="64"/>
      <c r="I260" s="64"/>
      <c r="J260" s="64"/>
    </row>
    <row r="261" spans="1:10" ht="15.75" x14ac:dyDescent="0.25">
      <c r="A261" s="983">
        <v>64</v>
      </c>
      <c r="B261" s="166" t="s">
        <v>1299</v>
      </c>
      <c r="C261" s="181" t="s">
        <v>84</v>
      </c>
      <c r="D261" s="116" t="s">
        <v>30</v>
      </c>
      <c r="E261" s="116" t="s">
        <v>51</v>
      </c>
      <c r="F261" s="82">
        <v>3.4</v>
      </c>
      <c r="G261" s="697"/>
      <c r="H261" s="64"/>
      <c r="I261" s="64"/>
      <c r="J261" s="64"/>
    </row>
    <row r="262" spans="1:10" ht="15.75" x14ac:dyDescent="0.25">
      <c r="A262" s="983">
        <v>65</v>
      </c>
      <c r="B262" s="166" t="s">
        <v>4519</v>
      </c>
      <c r="C262" s="181" t="s">
        <v>84</v>
      </c>
      <c r="D262" s="116" t="s">
        <v>30</v>
      </c>
      <c r="E262" s="116" t="s">
        <v>51</v>
      </c>
      <c r="F262" s="82">
        <v>25</v>
      </c>
      <c r="G262" s="697"/>
      <c r="H262" s="64"/>
      <c r="I262" s="64"/>
      <c r="J262" s="64"/>
    </row>
    <row r="263" spans="1:10" ht="15.75" x14ac:dyDescent="0.25">
      <c r="A263" s="983">
        <v>66</v>
      </c>
      <c r="B263" s="166" t="s">
        <v>1300</v>
      </c>
      <c r="C263" s="181" t="s">
        <v>84</v>
      </c>
      <c r="D263" s="116" t="s">
        <v>30</v>
      </c>
      <c r="E263" s="116" t="s">
        <v>51</v>
      </c>
      <c r="F263" s="82">
        <v>7.5</v>
      </c>
      <c r="G263" s="697"/>
      <c r="H263" s="64"/>
      <c r="I263" s="64"/>
      <c r="J263" s="64"/>
    </row>
    <row r="264" spans="1:10" ht="15.75" x14ac:dyDescent="0.25">
      <c r="A264" s="983">
        <v>67</v>
      </c>
      <c r="B264" s="166" t="s">
        <v>1301</v>
      </c>
      <c r="C264" s="181" t="s">
        <v>84</v>
      </c>
      <c r="D264" s="116" t="s">
        <v>30</v>
      </c>
      <c r="E264" s="116" t="s">
        <v>51</v>
      </c>
      <c r="F264" s="82">
        <v>15</v>
      </c>
      <c r="G264" s="697"/>
      <c r="H264" s="64"/>
      <c r="I264" s="64"/>
      <c r="J264" s="64"/>
    </row>
    <row r="265" spans="1:10" ht="15.75" x14ac:dyDescent="0.25">
      <c r="A265" s="983">
        <v>68</v>
      </c>
      <c r="B265" s="166" t="s">
        <v>1302</v>
      </c>
      <c r="C265" s="181" t="s">
        <v>84</v>
      </c>
      <c r="D265" s="116" t="s">
        <v>30</v>
      </c>
      <c r="E265" s="116" t="s">
        <v>51</v>
      </c>
      <c r="F265" s="82">
        <v>10</v>
      </c>
      <c r="G265" s="697"/>
      <c r="H265" s="64"/>
      <c r="I265" s="64"/>
      <c r="J265" s="64"/>
    </row>
    <row r="266" spans="1:10" ht="15.75" x14ac:dyDescent="0.25">
      <c r="A266" s="983">
        <v>69</v>
      </c>
      <c r="B266" s="166" t="s">
        <v>1303</v>
      </c>
      <c r="C266" s="181" t="s">
        <v>84</v>
      </c>
      <c r="D266" s="116" t="s">
        <v>30</v>
      </c>
      <c r="E266" s="116" t="s">
        <v>51</v>
      </c>
      <c r="F266" s="82">
        <v>13</v>
      </c>
      <c r="G266" s="697"/>
      <c r="H266" s="64"/>
      <c r="I266" s="64"/>
      <c r="J266" s="64"/>
    </row>
    <row r="267" spans="1:10" ht="15.75" x14ac:dyDescent="0.25">
      <c r="A267" s="685" t="s">
        <v>778</v>
      </c>
      <c r="B267" s="165" t="s">
        <v>891</v>
      </c>
      <c r="C267" s="16"/>
      <c r="D267" s="15"/>
      <c r="E267" s="15"/>
      <c r="F267" s="84"/>
      <c r="G267" s="697"/>
      <c r="H267" s="64"/>
      <c r="I267" s="64"/>
      <c r="J267" s="64"/>
    </row>
    <row r="268" spans="1:10" ht="15.75" x14ac:dyDescent="0.25">
      <c r="A268" s="682">
        <v>70</v>
      </c>
      <c r="B268" s="227" t="s">
        <v>97</v>
      </c>
      <c r="C268" s="57" t="s">
        <v>5065</v>
      </c>
      <c r="D268" s="137" t="s">
        <v>30</v>
      </c>
      <c r="E268" s="56" t="s">
        <v>51</v>
      </c>
      <c r="F268" s="105">
        <v>62</v>
      </c>
      <c r="G268" s="700">
        <v>1265</v>
      </c>
      <c r="H268" s="122"/>
      <c r="I268" s="76" t="s">
        <v>86</v>
      </c>
      <c r="J268" s="135"/>
    </row>
    <row r="269" spans="1:10" ht="15.75" x14ac:dyDescent="0.25">
      <c r="A269" s="682">
        <v>71</v>
      </c>
      <c r="B269" s="166" t="s">
        <v>4520</v>
      </c>
      <c r="C269" s="181" t="s">
        <v>293</v>
      </c>
      <c r="D269" s="116" t="s">
        <v>30</v>
      </c>
      <c r="E269" s="116" t="s">
        <v>51</v>
      </c>
      <c r="F269" s="82">
        <v>11</v>
      </c>
      <c r="G269" s="697"/>
      <c r="H269" s="64"/>
      <c r="I269" s="64"/>
      <c r="J269" s="64"/>
    </row>
    <row r="270" spans="1:10" ht="15.75" x14ac:dyDescent="0.25">
      <c r="A270" s="983">
        <v>72</v>
      </c>
      <c r="B270" s="166" t="s">
        <v>1304</v>
      </c>
      <c r="C270" s="181" t="s">
        <v>293</v>
      </c>
      <c r="D270" s="116" t="s">
        <v>30</v>
      </c>
      <c r="E270" s="116" t="s">
        <v>51</v>
      </c>
      <c r="F270" s="82">
        <v>10</v>
      </c>
      <c r="G270" s="697"/>
      <c r="H270" s="64"/>
      <c r="I270" s="64"/>
      <c r="J270" s="64"/>
    </row>
    <row r="271" spans="1:10" ht="15.75" x14ac:dyDescent="0.25">
      <c r="A271" s="983">
        <v>73</v>
      </c>
      <c r="B271" s="166" t="s">
        <v>4521</v>
      </c>
      <c r="C271" s="181" t="s">
        <v>293</v>
      </c>
      <c r="D271" s="116" t="s">
        <v>30</v>
      </c>
      <c r="E271" s="116" t="s">
        <v>51</v>
      </c>
      <c r="F271" s="82">
        <v>8</v>
      </c>
      <c r="G271" s="697"/>
      <c r="H271" s="64"/>
      <c r="I271" s="64"/>
      <c r="J271" s="64"/>
    </row>
    <row r="272" spans="1:10" ht="15.75" x14ac:dyDescent="0.25">
      <c r="A272" s="983">
        <v>74</v>
      </c>
      <c r="B272" s="166" t="s">
        <v>4522</v>
      </c>
      <c r="C272" s="181" t="s">
        <v>293</v>
      </c>
      <c r="D272" s="116" t="s">
        <v>30</v>
      </c>
      <c r="E272" s="116" t="s">
        <v>51</v>
      </c>
      <c r="F272" s="82">
        <v>7.52</v>
      </c>
      <c r="G272" s="697"/>
      <c r="H272" s="64"/>
      <c r="I272" s="64"/>
      <c r="J272" s="64"/>
    </row>
    <row r="273" spans="1:10" ht="15.75" x14ac:dyDescent="0.25">
      <c r="A273" s="983">
        <v>75</v>
      </c>
      <c r="B273" s="166" t="s">
        <v>4523</v>
      </c>
      <c r="C273" s="181" t="s">
        <v>293</v>
      </c>
      <c r="D273" s="116" t="s">
        <v>30</v>
      </c>
      <c r="E273" s="116" t="s">
        <v>51</v>
      </c>
      <c r="F273" s="82">
        <v>7.78</v>
      </c>
      <c r="G273" s="697"/>
      <c r="H273" s="64"/>
      <c r="I273" s="64"/>
      <c r="J273" s="64"/>
    </row>
    <row r="274" spans="1:10" ht="15.75" x14ac:dyDescent="0.25">
      <c r="A274" s="983">
        <v>76</v>
      </c>
      <c r="B274" s="166" t="s">
        <v>1305</v>
      </c>
      <c r="C274" s="181" t="s">
        <v>293</v>
      </c>
      <c r="D274" s="116" t="s">
        <v>30</v>
      </c>
      <c r="E274" s="116" t="s">
        <v>51</v>
      </c>
      <c r="F274" s="82">
        <v>12</v>
      </c>
      <c r="G274" s="697"/>
      <c r="H274" s="64"/>
      <c r="I274" s="64"/>
      <c r="J274" s="64"/>
    </row>
    <row r="275" spans="1:10" ht="15.75" x14ac:dyDescent="0.25">
      <c r="A275" s="983">
        <v>77</v>
      </c>
      <c r="B275" s="166" t="s">
        <v>1306</v>
      </c>
      <c r="C275" s="181" t="s">
        <v>294</v>
      </c>
      <c r="D275" s="116" t="s">
        <v>30</v>
      </c>
      <c r="E275" s="116" t="s">
        <v>51</v>
      </c>
      <c r="F275" s="82"/>
      <c r="G275" s="697"/>
      <c r="H275" s="64"/>
      <c r="I275" s="64"/>
      <c r="J275" s="64"/>
    </row>
    <row r="276" spans="1:10" ht="15.75" x14ac:dyDescent="0.25">
      <c r="A276" s="983">
        <v>78</v>
      </c>
      <c r="B276" s="166" t="s">
        <v>4524</v>
      </c>
      <c r="C276" s="181" t="s">
        <v>294</v>
      </c>
      <c r="D276" s="116" t="s">
        <v>30</v>
      </c>
      <c r="E276" s="116" t="s">
        <v>51</v>
      </c>
      <c r="F276" s="82">
        <v>2.5</v>
      </c>
      <c r="G276" s="697"/>
      <c r="H276" s="64"/>
      <c r="I276" s="64"/>
      <c r="J276" s="64"/>
    </row>
    <row r="277" spans="1:10" ht="15.75" x14ac:dyDescent="0.25">
      <c r="A277" s="983">
        <v>79</v>
      </c>
      <c r="B277" s="166" t="s">
        <v>1307</v>
      </c>
      <c r="C277" s="181" t="s">
        <v>294</v>
      </c>
      <c r="D277" s="116" t="s">
        <v>30</v>
      </c>
      <c r="E277" s="116" t="s">
        <v>51</v>
      </c>
      <c r="F277" s="82">
        <v>4.45</v>
      </c>
      <c r="G277" s="697"/>
      <c r="H277" s="64"/>
      <c r="I277" s="64"/>
      <c r="J277" s="64"/>
    </row>
    <row r="278" spans="1:10" ht="15.75" x14ac:dyDescent="0.25">
      <c r="A278" s="983">
        <v>80</v>
      </c>
      <c r="B278" s="166" t="s">
        <v>1610</v>
      </c>
      <c r="C278" s="181" t="s">
        <v>294</v>
      </c>
      <c r="D278" s="116" t="s">
        <v>30</v>
      </c>
      <c r="E278" s="116" t="s">
        <v>51</v>
      </c>
      <c r="F278" s="82">
        <v>7.9</v>
      </c>
      <c r="G278" s="697"/>
      <c r="H278" s="64"/>
      <c r="I278" s="64"/>
      <c r="J278" s="64"/>
    </row>
    <row r="279" spans="1:10" ht="15.75" x14ac:dyDescent="0.25">
      <c r="A279" s="983">
        <v>81</v>
      </c>
      <c r="B279" s="166" t="s">
        <v>1308</v>
      </c>
      <c r="C279" s="181" t="s">
        <v>294</v>
      </c>
      <c r="D279" s="116" t="s">
        <v>30</v>
      </c>
      <c r="E279" s="116" t="s">
        <v>51</v>
      </c>
      <c r="F279" s="82">
        <v>1.72</v>
      </c>
      <c r="G279" s="697"/>
      <c r="H279" s="64"/>
      <c r="I279" s="64"/>
      <c r="J279" s="64"/>
    </row>
    <row r="280" spans="1:10" ht="15.75" x14ac:dyDescent="0.25">
      <c r="A280" s="983">
        <v>82</v>
      </c>
      <c r="B280" s="166" t="s">
        <v>1309</v>
      </c>
      <c r="C280" s="181" t="s">
        <v>294</v>
      </c>
      <c r="D280" s="116" t="s">
        <v>30</v>
      </c>
      <c r="E280" s="116" t="s">
        <v>51</v>
      </c>
      <c r="F280" s="82">
        <v>14.8</v>
      </c>
      <c r="G280" s="697"/>
      <c r="H280" s="64"/>
      <c r="I280" s="64"/>
      <c r="J280" s="64"/>
    </row>
    <row r="281" spans="1:10" ht="15.75" x14ac:dyDescent="0.25">
      <c r="A281" s="983">
        <v>83</v>
      </c>
      <c r="B281" s="166" t="s">
        <v>1310</v>
      </c>
      <c r="C281" s="181" t="s">
        <v>294</v>
      </c>
      <c r="D281" s="116" t="s">
        <v>30</v>
      </c>
      <c r="E281" s="116" t="s">
        <v>51</v>
      </c>
      <c r="F281" s="82">
        <v>6.8</v>
      </c>
      <c r="G281" s="697"/>
      <c r="H281" s="64"/>
      <c r="I281" s="64"/>
      <c r="J281" s="64"/>
    </row>
    <row r="282" spans="1:10" ht="15.75" x14ac:dyDescent="0.25">
      <c r="A282" s="983">
        <v>84</v>
      </c>
      <c r="B282" s="166" t="s">
        <v>1311</v>
      </c>
      <c r="C282" s="181" t="s">
        <v>295</v>
      </c>
      <c r="D282" s="116" t="s">
        <v>30</v>
      </c>
      <c r="E282" s="116" t="s">
        <v>51</v>
      </c>
      <c r="F282" s="82">
        <v>10</v>
      </c>
      <c r="G282" s="697"/>
      <c r="H282" s="64"/>
      <c r="I282" s="64"/>
      <c r="J282" s="64"/>
    </row>
    <row r="283" spans="1:10" ht="15.75" x14ac:dyDescent="0.25">
      <c r="A283" s="983">
        <v>85</v>
      </c>
      <c r="B283" s="166" t="s">
        <v>4525</v>
      </c>
      <c r="C283" s="181" t="s">
        <v>295</v>
      </c>
      <c r="D283" s="116" t="s">
        <v>30</v>
      </c>
      <c r="E283" s="116" t="s">
        <v>51</v>
      </c>
      <c r="F283" s="82">
        <v>15</v>
      </c>
      <c r="G283" s="697"/>
      <c r="H283" s="64"/>
      <c r="I283" s="64"/>
      <c r="J283" s="64"/>
    </row>
    <row r="284" spans="1:10" ht="15.75" x14ac:dyDescent="0.25">
      <c r="A284" s="983">
        <v>86</v>
      </c>
      <c r="B284" s="166" t="s">
        <v>4521</v>
      </c>
      <c r="C284" s="181" t="s">
        <v>295</v>
      </c>
      <c r="D284" s="116" t="s">
        <v>30</v>
      </c>
      <c r="E284" s="116" t="s">
        <v>51</v>
      </c>
      <c r="F284" s="82">
        <v>15</v>
      </c>
      <c r="G284" s="697"/>
      <c r="H284" s="64"/>
      <c r="I284" s="64"/>
      <c r="J284" s="64"/>
    </row>
    <row r="285" spans="1:10" ht="15.75" x14ac:dyDescent="0.25">
      <c r="A285" s="983">
        <v>87</v>
      </c>
      <c r="B285" s="166" t="s">
        <v>4526</v>
      </c>
      <c r="C285" s="181" t="s">
        <v>295</v>
      </c>
      <c r="D285" s="116" t="s">
        <v>30</v>
      </c>
      <c r="E285" s="116" t="s">
        <v>51</v>
      </c>
      <c r="F285" s="82">
        <v>8</v>
      </c>
      <c r="G285" s="697"/>
      <c r="H285" s="64"/>
      <c r="I285" s="64"/>
      <c r="J285" s="64"/>
    </row>
    <row r="286" spans="1:10" ht="15.75" x14ac:dyDescent="0.25">
      <c r="A286" s="983">
        <v>88</v>
      </c>
      <c r="B286" s="166" t="s">
        <v>1312</v>
      </c>
      <c r="C286" s="181" t="s">
        <v>296</v>
      </c>
      <c r="D286" s="116" t="s">
        <v>30</v>
      </c>
      <c r="E286" s="116" t="s">
        <v>51</v>
      </c>
      <c r="F286" s="82">
        <v>24</v>
      </c>
      <c r="G286" s="697"/>
      <c r="H286" s="64"/>
      <c r="I286" s="64"/>
      <c r="J286" s="64"/>
    </row>
    <row r="287" spans="1:10" ht="15.75" x14ac:dyDescent="0.25">
      <c r="A287" s="983">
        <v>89</v>
      </c>
      <c r="B287" s="166" t="s">
        <v>1313</v>
      </c>
      <c r="C287" s="181" t="s">
        <v>296</v>
      </c>
      <c r="D287" s="116" t="s">
        <v>30</v>
      </c>
      <c r="E287" s="116" t="s">
        <v>51</v>
      </c>
      <c r="F287" s="82">
        <v>24.2</v>
      </c>
      <c r="G287" s="697"/>
      <c r="H287" s="64"/>
      <c r="I287" s="64"/>
      <c r="J287" s="64"/>
    </row>
    <row r="288" spans="1:10" ht="15.75" x14ac:dyDescent="0.25">
      <c r="A288" s="983">
        <v>90</v>
      </c>
      <c r="B288" s="166" t="s">
        <v>1314</v>
      </c>
      <c r="C288" s="181" t="s">
        <v>296</v>
      </c>
      <c r="D288" s="116" t="s">
        <v>30</v>
      </c>
      <c r="E288" s="116" t="s">
        <v>51</v>
      </c>
      <c r="F288" s="82">
        <v>12.8</v>
      </c>
      <c r="G288" s="697"/>
      <c r="H288" s="64"/>
      <c r="I288" s="64"/>
      <c r="J288" s="64"/>
    </row>
    <row r="289" spans="1:10" ht="15.75" x14ac:dyDescent="0.25">
      <c r="A289" s="983">
        <v>91</v>
      </c>
      <c r="B289" s="166" t="s">
        <v>1315</v>
      </c>
      <c r="C289" s="181" t="s">
        <v>296</v>
      </c>
      <c r="D289" s="116" t="s">
        <v>30</v>
      </c>
      <c r="E289" s="116" t="s">
        <v>51</v>
      </c>
      <c r="F289" s="82">
        <v>19.3</v>
      </c>
      <c r="G289" s="697"/>
      <c r="H289" s="64"/>
      <c r="I289" s="64"/>
      <c r="J289" s="64"/>
    </row>
    <row r="290" spans="1:10" ht="15.75" x14ac:dyDescent="0.25">
      <c r="A290" s="983">
        <v>92</v>
      </c>
      <c r="B290" s="166" t="s">
        <v>1316</v>
      </c>
      <c r="C290" s="181" t="s">
        <v>296</v>
      </c>
      <c r="D290" s="116" t="s">
        <v>30</v>
      </c>
      <c r="E290" s="116" t="s">
        <v>51</v>
      </c>
      <c r="F290" s="82">
        <v>5.5</v>
      </c>
      <c r="G290" s="697"/>
      <c r="H290" s="64"/>
      <c r="I290" s="64"/>
      <c r="J290" s="64"/>
    </row>
    <row r="291" spans="1:10" ht="15.75" x14ac:dyDescent="0.25">
      <c r="A291" s="983">
        <v>93</v>
      </c>
      <c r="B291" s="166" t="s">
        <v>1317</v>
      </c>
      <c r="C291" s="181" t="s">
        <v>296</v>
      </c>
      <c r="D291" s="116" t="s">
        <v>30</v>
      </c>
      <c r="E291" s="116" t="s">
        <v>51</v>
      </c>
      <c r="F291" s="82">
        <v>20.7</v>
      </c>
      <c r="G291" s="697"/>
      <c r="H291" s="64"/>
      <c r="I291" s="64"/>
      <c r="J291" s="64"/>
    </row>
    <row r="292" spans="1:10" ht="15.75" x14ac:dyDescent="0.25">
      <c r="A292" s="983">
        <v>94</v>
      </c>
      <c r="B292" s="166" t="s">
        <v>1318</v>
      </c>
      <c r="C292" s="181" t="s">
        <v>296</v>
      </c>
      <c r="D292" s="116" t="s">
        <v>30</v>
      </c>
      <c r="E292" s="116" t="s">
        <v>51</v>
      </c>
      <c r="F292" s="82">
        <v>11.5</v>
      </c>
      <c r="G292" s="697"/>
      <c r="H292" s="64"/>
      <c r="I292" s="64"/>
      <c r="J292" s="64"/>
    </row>
    <row r="293" spans="1:10" ht="15.75" x14ac:dyDescent="0.25">
      <c r="A293" s="983">
        <v>95</v>
      </c>
      <c r="B293" s="166" t="s">
        <v>1318</v>
      </c>
      <c r="C293" s="181" t="s">
        <v>297</v>
      </c>
      <c r="D293" s="116" t="s">
        <v>30</v>
      </c>
      <c r="E293" s="116" t="s">
        <v>51</v>
      </c>
      <c r="F293" s="82">
        <v>55</v>
      </c>
      <c r="G293" s="697"/>
      <c r="H293" s="64"/>
      <c r="I293" s="64"/>
      <c r="J293" s="64"/>
    </row>
    <row r="294" spans="1:10" ht="15.75" x14ac:dyDescent="0.25">
      <c r="A294" s="983">
        <v>96</v>
      </c>
      <c r="B294" s="166" t="s">
        <v>1319</v>
      </c>
      <c r="C294" s="181" t="s">
        <v>297</v>
      </c>
      <c r="D294" s="116" t="s">
        <v>30</v>
      </c>
      <c r="E294" s="116" t="s">
        <v>51</v>
      </c>
      <c r="F294" s="82">
        <v>30</v>
      </c>
      <c r="G294" s="697"/>
      <c r="H294" s="64"/>
      <c r="I294" s="64"/>
      <c r="J294" s="64"/>
    </row>
    <row r="295" spans="1:10" ht="15.75" x14ac:dyDescent="0.25">
      <c r="A295" s="983">
        <v>97</v>
      </c>
      <c r="B295" s="166" t="s">
        <v>1320</v>
      </c>
      <c r="C295" s="181" t="s">
        <v>297</v>
      </c>
      <c r="D295" s="116" t="s">
        <v>30</v>
      </c>
      <c r="E295" s="116" t="s">
        <v>51</v>
      </c>
      <c r="F295" s="82">
        <v>40</v>
      </c>
      <c r="G295" s="697"/>
      <c r="H295" s="64"/>
      <c r="I295" s="64"/>
      <c r="J295" s="64"/>
    </row>
    <row r="296" spans="1:10" ht="15.75" x14ac:dyDescent="0.25">
      <c r="A296" s="983">
        <v>98</v>
      </c>
      <c r="B296" s="166" t="s">
        <v>1321</v>
      </c>
      <c r="C296" s="181" t="s">
        <v>297</v>
      </c>
      <c r="D296" s="116" t="s">
        <v>30</v>
      </c>
      <c r="E296" s="116" t="s">
        <v>51</v>
      </c>
      <c r="F296" s="82">
        <v>10</v>
      </c>
      <c r="G296" s="697"/>
      <c r="H296" s="64"/>
      <c r="I296" s="64"/>
      <c r="J296" s="64"/>
    </row>
    <row r="297" spans="1:10" ht="15.75" x14ac:dyDescent="0.25">
      <c r="A297" s="685" t="s">
        <v>780</v>
      </c>
      <c r="B297" s="165" t="s">
        <v>892</v>
      </c>
      <c r="C297" s="16"/>
      <c r="D297" s="15"/>
      <c r="E297" s="15"/>
      <c r="F297" s="84"/>
      <c r="G297" s="697"/>
      <c r="H297" s="64"/>
      <c r="I297" s="64"/>
      <c r="J297" s="64"/>
    </row>
    <row r="298" spans="1:10" ht="15.75" x14ac:dyDescent="0.25">
      <c r="A298" s="682">
        <v>99</v>
      </c>
      <c r="B298" s="166" t="s">
        <v>2009</v>
      </c>
      <c r="C298" s="181" t="s">
        <v>298</v>
      </c>
      <c r="D298" s="116" t="s">
        <v>30</v>
      </c>
      <c r="E298" s="116" t="s">
        <v>51</v>
      </c>
      <c r="F298" s="82">
        <v>46.7</v>
      </c>
      <c r="G298" s="697"/>
      <c r="H298" s="64"/>
      <c r="I298" s="64"/>
      <c r="J298" s="64"/>
    </row>
    <row r="299" spans="1:10" ht="15.75" x14ac:dyDescent="0.25">
      <c r="A299" s="682">
        <v>100</v>
      </c>
      <c r="B299" s="166" t="s">
        <v>2008</v>
      </c>
      <c r="C299" s="120" t="s">
        <v>298</v>
      </c>
      <c r="D299" s="116" t="s">
        <v>30</v>
      </c>
      <c r="E299" s="116" t="s">
        <v>51</v>
      </c>
      <c r="F299" s="82">
        <v>5.3</v>
      </c>
      <c r="G299" s="697"/>
      <c r="H299" s="64"/>
      <c r="I299" s="64"/>
      <c r="J299" s="64"/>
    </row>
    <row r="300" spans="1:10" ht="15.75" x14ac:dyDescent="0.25">
      <c r="A300" s="983">
        <v>101</v>
      </c>
      <c r="B300" s="166" t="s">
        <v>2007</v>
      </c>
      <c r="C300" s="181" t="s">
        <v>300</v>
      </c>
      <c r="D300" s="116" t="s">
        <v>30</v>
      </c>
      <c r="E300" s="116" t="s">
        <v>7</v>
      </c>
      <c r="F300" s="82">
        <v>19.3</v>
      </c>
      <c r="G300" s="697"/>
      <c r="H300" s="64"/>
      <c r="I300" s="64"/>
      <c r="J300" s="64"/>
    </row>
    <row r="301" spans="1:10" ht="15.75" x14ac:dyDescent="0.25">
      <c r="A301" s="983">
        <v>102</v>
      </c>
      <c r="B301" s="166" t="s">
        <v>4527</v>
      </c>
      <c r="C301" s="181" t="s">
        <v>300</v>
      </c>
      <c r="D301" s="116" t="s">
        <v>30</v>
      </c>
      <c r="E301" s="116" t="s">
        <v>7</v>
      </c>
      <c r="F301" s="82">
        <v>12.3</v>
      </c>
      <c r="G301" s="697"/>
      <c r="H301" s="64"/>
      <c r="I301" s="64"/>
      <c r="J301" s="64"/>
    </row>
    <row r="302" spans="1:10" ht="15.75" x14ac:dyDescent="0.25">
      <c r="A302" s="983">
        <v>103</v>
      </c>
      <c r="B302" s="166" t="s">
        <v>1322</v>
      </c>
      <c r="C302" s="181" t="s">
        <v>301</v>
      </c>
      <c r="D302" s="116" t="s">
        <v>30</v>
      </c>
      <c r="E302" s="116" t="s">
        <v>7</v>
      </c>
      <c r="F302" s="82">
        <v>22.5</v>
      </c>
      <c r="G302" s="697"/>
      <c r="H302" s="64"/>
      <c r="I302" s="64"/>
      <c r="J302" s="64"/>
    </row>
    <row r="303" spans="1:10" ht="15.75" x14ac:dyDescent="0.25">
      <c r="A303" s="983">
        <v>104</v>
      </c>
      <c r="B303" s="166" t="s">
        <v>1323</v>
      </c>
      <c r="C303" s="181" t="s">
        <v>4777</v>
      </c>
      <c r="D303" s="116" t="s">
        <v>30</v>
      </c>
      <c r="E303" s="116" t="s">
        <v>7</v>
      </c>
      <c r="F303" s="82">
        <v>11</v>
      </c>
      <c r="G303" s="697"/>
      <c r="H303" s="64"/>
      <c r="I303" s="64"/>
      <c r="J303" s="64"/>
    </row>
    <row r="304" spans="1:10" ht="15.75" x14ac:dyDescent="0.25">
      <c r="A304" s="983">
        <v>105</v>
      </c>
      <c r="B304" s="166" t="s">
        <v>2006</v>
      </c>
      <c r="C304" s="181" t="s">
        <v>299</v>
      </c>
      <c r="D304" s="116" t="s">
        <v>30</v>
      </c>
      <c r="E304" s="116" t="s">
        <v>7</v>
      </c>
      <c r="F304" s="82">
        <v>78.900000000000006</v>
      </c>
      <c r="G304" s="697"/>
      <c r="H304" s="64"/>
      <c r="I304" s="64"/>
      <c r="J304" s="64"/>
    </row>
    <row r="305" spans="1:10" ht="15.75" x14ac:dyDescent="0.25">
      <c r="A305" s="983">
        <v>106</v>
      </c>
      <c r="B305" s="166" t="s">
        <v>2005</v>
      </c>
      <c r="C305" s="181" t="s">
        <v>299</v>
      </c>
      <c r="D305" s="116" t="s">
        <v>30</v>
      </c>
      <c r="E305" s="116" t="s">
        <v>7</v>
      </c>
      <c r="F305" s="82">
        <v>29.1</v>
      </c>
      <c r="G305" s="697"/>
      <c r="H305" s="64"/>
      <c r="I305" s="64"/>
      <c r="J305" s="64"/>
    </row>
    <row r="306" spans="1:10" ht="15.75" x14ac:dyDescent="0.25">
      <c r="A306" s="685" t="s">
        <v>781</v>
      </c>
      <c r="B306" s="165" t="s">
        <v>896</v>
      </c>
      <c r="C306" s="16"/>
      <c r="D306" s="15"/>
      <c r="E306" s="15"/>
      <c r="F306" s="84"/>
      <c r="G306" s="697"/>
      <c r="H306" s="64"/>
      <c r="I306" s="64"/>
      <c r="J306" s="64"/>
    </row>
    <row r="307" spans="1:10" ht="30" x14ac:dyDescent="0.25">
      <c r="A307" s="684">
        <v>107</v>
      </c>
      <c r="B307" s="228" t="s">
        <v>995</v>
      </c>
      <c r="C307" s="136" t="s">
        <v>4424</v>
      </c>
      <c r="D307" s="136"/>
      <c r="E307" s="138" t="s">
        <v>7</v>
      </c>
      <c r="F307" s="139">
        <v>37</v>
      </c>
      <c r="G307" s="700">
        <v>940</v>
      </c>
      <c r="H307" s="122"/>
      <c r="I307" s="76" t="s">
        <v>5020</v>
      </c>
      <c r="J307" s="135"/>
    </row>
    <row r="308" spans="1:10" ht="15.75" x14ac:dyDescent="0.25">
      <c r="A308" s="682">
        <v>108</v>
      </c>
      <c r="B308" s="166" t="s">
        <v>2004</v>
      </c>
      <c r="C308" s="181" t="s">
        <v>302</v>
      </c>
      <c r="D308" s="116" t="s">
        <v>30</v>
      </c>
      <c r="E308" s="116" t="s">
        <v>7</v>
      </c>
      <c r="F308" s="82">
        <v>8</v>
      </c>
      <c r="G308" s="697"/>
      <c r="H308" s="64"/>
      <c r="I308" s="64"/>
      <c r="J308" s="64"/>
    </row>
    <row r="309" spans="1:10" ht="15.75" x14ac:dyDescent="0.25">
      <c r="A309" s="984">
        <v>109</v>
      </c>
      <c r="B309" s="166" t="s">
        <v>1108</v>
      </c>
      <c r="C309" s="181" t="s">
        <v>302</v>
      </c>
      <c r="D309" s="116" t="s">
        <v>30</v>
      </c>
      <c r="E309" s="116" t="s">
        <v>7</v>
      </c>
      <c r="F309" s="82">
        <v>10.5</v>
      </c>
      <c r="G309" s="697"/>
      <c r="H309" s="64"/>
      <c r="I309" s="64"/>
      <c r="J309" s="64"/>
    </row>
    <row r="310" spans="1:10" ht="15.75" x14ac:dyDescent="0.25">
      <c r="A310" s="983">
        <v>110</v>
      </c>
      <c r="B310" s="166" t="s">
        <v>1160</v>
      </c>
      <c r="C310" s="181" t="s">
        <v>302</v>
      </c>
      <c r="D310" s="116" t="s">
        <v>30</v>
      </c>
      <c r="E310" s="116" t="s">
        <v>7</v>
      </c>
      <c r="F310" s="82">
        <v>18</v>
      </c>
      <c r="G310" s="697"/>
      <c r="H310" s="64"/>
      <c r="I310" s="64"/>
      <c r="J310" s="64"/>
    </row>
    <row r="311" spans="1:10" ht="15.75" x14ac:dyDescent="0.25">
      <c r="A311" s="984">
        <v>111</v>
      </c>
      <c r="B311" s="166" t="s">
        <v>2000</v>
      </c>
      <c r="C311" s="181" t="s">
        <v>302</v>
      </c>
      <c r="D311" s="116" t="s">
        <v>30</v>
      </c>
      <c r="E311" s="116" t="s">
        <v>7</v>
      </c>
      <c r="F311" s="82">
        <v>30</v>
      </c>
      <c r="G311" s="697"/>
      <c r="H311" s="64"/>
      <c r="I311" s="64"/>
      <c r="J311" s="64"/>
    </row>
    <row r="312" spans="1:10" ht="15.75" x14ac:dyDescent="0.25">
      <c r="A312" s="983">
        <v>112</v>
      </c>
      <c r="B312" s="166" t="s">
        <v>2001</v>
      </c>
      <c r="C312" s="181" t="s">
        <v>302</v>
      </c>
      <c r="D312" s="116" t="s">
        <v>30</v>
      </c>
      <c r="E312" s="116" t="s">
        <v>7</v>
      </c>
      <c r="F312" s="82">
        <v>15</v>
      </c>
      <c r="G312" s="697"/>
      <c r="H312" s="64"/>
      <c r="I312" s="64"/>
      <c r="J312" s="64"/>
    </row>
    <row r="313" spans="1:10" ht="15.75" x14ac:dyDescent="0.25">
      <c r="A313" s="984">
        <v>113</v>
      </c>
      <c r="B313" s="166" t="s">
        <v>2002</v>
      </c>
      <c r="C313" s="181" t="s">
        <v>303</v>
      </c>
      <c r="D313" s="116" t="s">
        <v>30</v>
      </c>
      <c r="E313" s="116" t="s">
        <v>7</v>
      </c>
      <c r="F313" s="82">
        <v>18.8</v>
      </c>
      <c r="G313" s="697"/>
      <c r="H313" s="64"/>
      <c r="I313" s="64"/>
      <c r="J313" s="64"/>
    </row>
    <row r="314" spans="1:10" ht="15.75" x14ac:dyDescent="0.25">
      <c r="A314" s="983">
        <v>114</v>
      </c>
      <c r="B314" s="166" t="s">
        <v>2003</v>
      </c>
      <c r="C314" s="181" t="s">
        <v>303</v>
      </c>
      <c r="D314" s="116" t="s">
        <v>30</v>
      </c>
      <c r="E314" s="116" t="s">
        <v>7</v>
      </c>
      <c r="F314" s="82">
        <v>20</v>
      </c>
      <c r="G314" s="697"/>
      <c r="H314" s="64"/>
      <c r="I314" s="64"/>
      <c r="J314" s="64"/>
    </row>
    <row r="315" spans="1:10" ht="15.75" x14ac:dyDescent="0.25">
      <c r="A315" s="685" t="s">
        <v>782</v>
      </c>
      <c r="B315" s="165" t="s">
        <v>893</v>
      </c>
      <c r="C315" s="16"/>
      <c r="D315" s="15"/>
      <c r="E315" s="15"/>
      <c r="F315" s="84"/>
      <c r="G315" s="697"/>
      <c r="H315" s="64"/>
      <c r="I315" s="64"/>
      <c r="J315" s="64"/>
    </row>
    <row r="316" spans="1:10" ht="15.75" x14ac:dyDescent="0.25">
      <c r="A316" s="682">
        <v>115</v>
      </c>
      <c r="B316" s="166" t="s">
        <v>1324</v>
      </c>
      <c r="C316" s="181" t="s">
        <v>312</v>
      </c>
      <c r="D316" s="116" t="s">
        <v>30</v>
      </c>
      <c r="E316" s="116" t="s">
        <v>51</v>
      </c>
      <c r="F316" s="82">
        <v>2.9</v>
      </c>
      <c r="G316" s="697"/>
      <c r="H316" s="64"/>
      <c r="I316" s="64"/>
      <c r="J316" s="64"/>
    </row>
    <row r="317" spans="1:10" ht="15.75" x14ac:dyDescent="0.25">
      <c r="A317" s="682">
        <v>116</v>
      </c>
      <c r="B317" s="166" t="s">
        <v>1325</v>
      </c>
      <c r="C317" s="181" t="s">
        <v>312</v>
      </c>
      <c r="D317" s="116" t="s">
        <v>30</v>
      </c>
      <c r="E317" s="116" t="s">
        <v>51</v>
      </c>
      <c r="F317" s="82">
        <v>27.8</v>
      </c>
      <c r="G317" s="697"/>
      <c r="H317" s="64"/>
      <c r="I317" s="64"/>
      <c r="J317" s="64"/>
    </row>
    <row r="318" spans="1:10" ht="15.75" x14ac:dyDescent="0.25">
      <c r="A318" s="983">
        <v>117</v>
      </c>
      <c r="B318" s="166" t="s">
        <v>1326</v>
      </c>
      <c r="C318" s="181" t="s">
        <v>312</v>
      </c>
      <c r="D318" s="116" t="s">
        <v>30</v>
      </c>
      <c r="E318" s="116" t="s">
        <v>51</v>
      </c>
      <c r="F318" s="82">
        <v>9</v>
      </c>
      <c r="G318" s="697"/>
      <c r="H318" s="64"/>
      <c r="I318" s="64"/>
      <c r="J318" s="64"/>
    </row>
    <row r="319" spans="1:10" ht="15.75" x14ac:dyDescent="0.25">
      <c r="A319" s="983">
        <v>118</v>
      </c>
      <c r="B319" s="166" t="s">
        <v>1327</v>
      </c>
      <c r="C319" s="181" t="s">
        <v>312</v>
      </c>
      <c r="D319" s="116" t="s">
        <v>30</v>
      </c>
      <c r="E319" s="116" t="s">
        <v>51</v>
      </c>
      <c r="F319" s="82">
        <v>7.9</v>
      </c>
      <c r="G319" s="697"/>
      <c r="H319" s="64"/>
      <c r="I319" s="64"/>
      <c r="J319" s="64"/>
    </row>
    <row r="320" spans="1:10" ht="15.75" x14ac:dyDescent="0.25">
      <c r="A320" s="983">
        <v>119</v>
      </c>
      <c r="B320" s="166" t="s">
        <v>1610</v>
      </c>
      <c r="C320" s="181" t="s">
        <v>312</v>
      </c>
      <c r="D320" s="116" t="s">
        <v>30</v>
      </c>
      <c r="E320" s="116" t="s">
        <v>51</v>
      </c>
      <c r="F320" s="82">
        <v>11.5</v>
      </c>
      <c r="G320" s="697"/>
      <c r="H320" s="64"/>
      <c r="I320" s="64"/>
      <c r="J320" s="64"/>
    </row>
    <row r="321" spans="1:10" ht="15.75" x14ac:dyDescent="0.25">
      <c r="A321" s="983">
        <v>120</v>
      </c>
      <c r="B321" s="166" t="s">
        <v>4528</v>
      </c>
      <c r="C321" s="181" t="s">
        <v>308</v>
      </c>
      <c r="D321" s="116" t="s">
        <v>30</v>
      </c>
      <c r="E321" s="116" t="s">
        <v>51</v>
      </c>
      <c r="F321" s="82">
        <v>15</v>
      </c>
      <c r="G321" s="697"/>
      <c r="H321" s="64"/>
      <c r="I321" s="64"/>
      <c r="J321" s="64"/>
    </row>
    <row r="322" spans="1:10" ht="15.75" x14ac:dyDescent="0.25">
      <c r="A322" s="983">
        <v>121</v>
      </c>
      <c r="B322" s="166" t="s">
        <v>1328</v>
      </c>
      <c r="C322" s="181" t="s">
        <v>310</v>
      </c>
      <c r="D322" s="116" t="s">
        <v>30</v>
      </c>
      <c r="E322" s="116" t="s">
        <v>51</v>
      </c>
      <c r="F322" s="82">
        <v>17</v>
      </c>
      <c r="G322" s="697"/>
      <c r="H322" s="64"/>
      <c r="I322" s="64"/>
      <c r="J322" s="64"/>
    </row>
    <row r="323" spans="1:10" ht="15.75" x14ac:dyDescent="0.25">
      <c r="A323" s="685" t="s">
        <v>784</v>
      </c>
      <c r="B323" s="165" t="s">
        <v>894</v>
      </c>
      <c r="C323" s="16"/>
      <c r="D323" s="15"/>
      <c r="E323" s="15"/>
      <c r="F323" s="84"/>
      <c r="G323" s="697"/>
      <c r="H323" s="64"/>
      <c r="I323" s="64"/>
      <c r="J323" s="64"/>
    </row>
    <row r="324" spans="1:10" ht="15.75" x14ac:dyDescent="0.25">
      <c r="A324" s="682">
        <v>122</v>
      </c>
      <c r="B324" s="166" t="s">
        <v>1999</v>
      </c>
      <c r="C324" s="181" t="s">
        <v>313</v>
      </c>
      <c r="D324" s="116" t="s">
        <v>30</v>
      </c>
      <c r="E324" s="116" t="s">
        <v>51</v>
      </c>
      <c r="F324" s="82">
        <v>4</v>
      </c>
      <c r="G324" s="697"/>
      <c r="H324" s="64"/>
      <c r="I324" s="64"/>
      <c r="J324" s="64"/>
    </row>
    <row r="325" spans="1:10" ht="15.75" x14ac:dyDescent="0.25">
      <c r="A325" s="682">
        <v>123</v>
      </c>
      <c r="B325" s="166" t="s">
        <v>1998</v>
      </c>
      <c r="C325" s="181" t="s">
        <v>314</v>
      </c>
      <c r="D325" s="116" t="s">
        <v>30</v>
      </c>
      <c r="E325" s="116" t="s">
        <v>51</v>
      </c>
      <c r="F325" s="82">
        <v>27</v>
      </c>
      <c r="G325" s="697"/>
      <c r="H325" s="64"/>
      <c r="I325" s="64"/>
      <c r="J325" s="64"/>
    </row>
    <row r="326" spans="1:10" ht="15.75" x14ac:dyDescent="0.25">
      <c r="A326" s="983">
        <v>124</v>
      </c>
      <c r="B326" s="166" t="s">
        <v>1521</v>
      </c>
      <c r="C326" s="181" t="s">
        <v>314</v>
      </c>
      <c r="D326" s="116" t="s">
        <v>30</v>
      </c>
      <c r="E326" s="116" t="s">
        <v>51</v>
      </c>
      <c r="F326" s="82">
        <v>14</v>
      </c>
      <c r="G326" s="697"/>
      <c r="H326" s="64"/>
      <c r="I326" s="64"/>
      <c r="J326" s="64"/>
    </row>
    <row r="327" spans="1:10" ht="15.75" x14ac:dyDescent="0.25">
      <c r="A327" s="983">
        <v>125</v>
      </c>
      <c r="B327" s="166" t="s">
        <v>1997</v>
      </c>
      <c r="C327" s="181" t="s">
        <v>314</v>
      </c>
      <c r="D327" s="116" t="s">
        <v>30</v>
      </c>
      <c r="E327" s="116" t="s">
        <v>51</v>
      </c>
      <c r="F327" s="82">
        <v>16</v>
      </c>
      <c r="G327" s="697"/>
      <c r="H327" s="64"/>
      <c r="I327" s="64"/>
      <c r="J327" s="64"/>
    </row>
    <row r="328" spans="1:10" ht="15.75" x14ac:dyDescent="0.25">
      <c r="A328" s="983">
        <v>126</v>
      </c>
      <c r="B328" s="166" t="s">
        <v>1996</v>
      </c>
      <c r="C328" s="181" t="s">
        <v>315</v>
      </c>
      <c r="D328" s="116" t="s">
        <v>30</v>
      </c>
      <c r="E328" s="116" t="s">
        <v>51</v>
      </c>
      <c r="F328" s="82">
        <v>43</v>
      </c>
      <c r="G328" s="697"/>
      <c r="H328" s="64"/>
      <c r="I328" s="64"/>
      <c r="J328" s="64"/>
    </row>
    <row r="329" spans="1:10" ht="15.75" x14ac:dyDescent="0.25">
      <c r="A329" s="983">
        <v>127</v>
      </c>
      <c r="B329" s="166" t="s">
        <v>1995</v>
      </c>
      <c r="C329" s="181" t="s">
        <v>315</v>
      </c>
      <c r="D329" s="116" t="s">
        <v>30</v>
      </c>
      <c r="E329" s="116" t="s">
        <v>51</v>
      </c>
      <c r="F329" s="82">
        <v>17</v>
      </c>
      <c r="G329" s="697"/>
      <c r="H329" s="64"/>
      <c r="I329" s="64"/>
      <c r="J329" s="64"/>
    </row>
    <row r="330" spans="1:10" ht="15.75" x14ac:dyDescent="0.25">
      <c r="A330" s="983">
        <v>128</v>
      </c>
      <c r="B330" s="166" t="s">
        <v>1994</v>
      </c>
      <c r="C330" s="181" t="s">
        <v>317</v>
      </c>
      <c r="D330" s="116" t="s">
        <v>30</v>
      </c>
      <c r="E330" s="116" t="s">
        <v>51</v>
      </c>
      <c r="F330" s="82">
        <v>33.700000000000003</v>
      </c>
      <c r="G330" s="697"/>
      <c r="H330" s="64"/>
      <c r="I330" s="64"/>
      <c r="J330" s="64"/>
    </row>
    <row r="331" spans="1:10" ht="15.75" x14ac:dyDescent="0.25">
      <c r="A331" s="685" t="s">
        <v>789</v>
      </c>
      <c r="B331" s="165" t="s">
        <v>895</v>
      </c>
      <c r="C331" s="16"/>
      <c r="D331" s="15"/>
      <c r="E331" s="15"/>
      <c r="F331" s="84"/>
      <c r="G331" s="697"/>
      <c r="H331" s="64"/>
      <c r="I331" s="64"/>
      <c r="J331" s="64"/>
    </row>
    <row r="332" spans="1:10" ht="15.75" x14ac:dyDescent="0.25">
      <c r="A332" s="682">
        <v>129</v>
      </c>
      <c r="B332" s="166" t="s">
        <v>1081</v>
      </c>
      <c r="C332" s="181" t="s">
        <v>82</v>
      </c>
      <c r="D332" s="116" t="s">
        <v>30</v>
      </c>
      <c r="E332" s="116" t="s">
        <v>51</v>
      </c>
      <c r="F332" s="82">
        <v>4</v>
      </c>
      <c r="G332" s="697"/>
      <c r="H332" s="64"/>
      <c r="I332" s="64"/>
      <c r="J332" s="64"/>
    </row>
    <row r="333" spans="1:10" ht="15.75" x14ac:dyDescent="0.25">
      <c r="A333" s="682">
        <v>130</v>
      </c>
      <c r="B333" s="166" t="s">
        <v>1082</v>
      </c>
      <c r="C333" s="181" t="s">
        <v>82</v>
      </c>
      <c r="D333" s="116" t="s">
        <v>30</v>
      </c>
      <c r="E333" s="116" t="s">
        <v>51</v>
      </c>
      <c r="F333" s="82">
        <v>20.64</v>
      </c>
      <c r="G333" s="697"/>
      <c r="H333" s="64"/>
      <c r="I333" s="64"/>
      <c r="J333" s="64"/>
    </row>
    <row r="334" spans="1:10" ht="15.75" x14ac:dyDescent="0.25">
      <c r="A334" s="983">
        <v>131</v>
      </c>
      <c r="B334" s="166" t="s">
        <v>318</v>
      </c>
      <c r="C334" s="181" t="s">
        <v>82</v>
      </c>
      <c r="D334" s="116" t="s">
        <v>30</v>
      </c>
      <c r="E334" s="116" t="s">
        <v>51</v>
      </c>
      <c r="F334" s="82">
        <v>20</v>
      </c>
      <c r="G334" s="697"/>
      <c r="H334" s="64"/>
      <c r="I334" s="64"/>
      <c r="J334" s="64"/>
    </row>
    <row r="335" spans="1:10" ht="15.75" x14ac:dyDescent="0.25">
      <c r="A335" s="983">
        <v>132</v>
      </c>
      <c r="B335" s="166" t="s">
        <v>1083</v>
      </c>
      <c r="C335" s="181" t="s">
        <v>82</v>
      </c>
      <c r="D335" s="116" t="s">
        <v>30</v>
      </c>
      <c r="E335" s="116" t="s">
        <v>51</v>
      </c>
      <c r="F335" s="82">
        <v>52.5</v>
      </c>
      <c r="G335" s="697"/>
      <c r="H335" s="64"/>
      <c r="I335" s="64"/>
      <c r="J335" s="64"/>
    </row>
    <row r="336" spans="1:10" ht="15.75" x14ac:dyDescent="0.25">
      <c r="A336" s="685" t="s">
        <v>790</v>
      </c>
      <c r="B336" s="165" t="s">
        <v>897</v>
      </c>
      <c r="C336" s="16"/>
      <c r="D336" s="15"/>
      <c r="E336" s="15"/>
      <c r="F336" s="84"/>
      <c r="G336" s="697"/>
      <c r="H336" s="64"/>
      <c r="I336" s="64"/>
      <c r="J336" s="64"/>
    </row>
    <row r="337" spans="1:10" ht="15.75" x14ac:dyDescent="0.25">
      <c r="A337" s="682">
        <v>133</v>
      </c>
      <c r="B337" s="166" t="s">
        <v>1329</v>
      </c>
      <c r="C337" s="181" t="s">
        <v>319</v>
      </c>
      <c r="D337" s="116" t="s">
        <v>30</v>
      </c>
      <c r="E337" s="116" t="s">
        <v>51</v>
      </c>
      <c r="F337" s="82">
        <v>4</v>
      </c>
      <c r="G337" s="697"/>
      <c r="H337" s="64"/>
      <c r="I337" s="64"/>
      <c r="J337" s="64"/>
    </row>
    <row r="338" spans="1:10" ht="15.75" x14ac:dyDescent="0.25">
      <c r="A338" s="682">
        <v>134</v>
      </c>
      <c r="B338" s="166" t="s">
        <v>1330</v>
      </c>
      <c r="C338" s="181" t="s">
        <v>319</v>
      </c>
      <c r="D338" s="116" t="s">
        <v>30</v>
      </c>
      <c r="E338" s="116" t="s">
        <v>51</v>
      </c>
      <c r="F338" s="82">
        <v>5.4</v>
      </c>
      <c r="G338" s="697"/>
      <c r="H338" s="64"/>
      <c r="I338" s="64"/>
      <c r="J338" s="64"/>
    </row>
    <row r="339" spans="1:10" ht="15.75" x14ac:dyDescent="0.25">
      <c r="A339" s="983">
        <v>135</v>
      </c>
      <c r="B339" s="166" t="s">
        <v>1331</v>
      </c>
      <c r="C339" s="181" t="s">
        <v>320</v>
      </c>
      <c r="D339" s="116" t="s">
        <v>30</v>
      </c>
      <c r="E339" s="116" t="s">
        <v>51</v>
      </c>
      <c r="F339" s="82">
        <v>6</v>
      </c>
      <c r="G339" s="697"/>
      <c r="H339" s="64"/>
      <c r="I339" s="64"/>
      <c r="J339" s="64"/>
    </row>
    <row r="340" spans="1:10" ht="15.75" x14ac:dyDescent="0.25">
      <c r="A340" s="983">
        <v>136</v>
      </c>
      <c r="B340" s="166" t="s">
        <v>1332</v>
      </c>
      <c r="C340" s="181" t="s">
        <v>320</v>
      </c>
      <c r="D340" s="116" t="s">
        <v>30</v>
      </c>
      <c r="E340" s="116" t="s">
        <v>51</v>
      </c>
      <c r="F340" s="82">
        <v>8</v>
      </c>
      <c r="G340" s="697"/>
      <c r="H340" s="64"/>
      <c r="I340" s="64"/>
      <c r="J340" s="64"/>
    </row>
    <row r="341" spans="1:10" ht="15.75" x14ac:dyDescent="0.25">
      <c r="A341" s="983">
        <v>137</v>
      </c>
      <c r="B341" s="166" t="s">
        <v>1333</v>
      </c>
      <c r="C341" s="181" t="s">
        <v>320</v>
      </c>
      <c r="D341" s="116" t="s">
        <v>30</v>
      </c>
      <c r="E341" s="116" t="s">
        <v>51</v>
      </c>
      <c r="F341" s="82">
        <v>8</v>
      </c>
      <c r="G341" s="697"/>
      <c r="H341" s="64"/>
      <c r="I341" s="64"/>
      <c r="J341" s="64"/>
    </row>
    <row r="342" spans="1:10" ht="15.75" x14ac:dyDescent="0.25">
      <c r="A342" s="983">
        <v>138</v>
      </c>
      <c r="B342" s="166" t="s">
        <v>1334</v>
      </c>
      <c r="C342" s="181" t="s">
        <v>320</v>
      </c>
      <c r="D342" s="116" t="s">
        <v>30</v>
      </c>
      <c r="E342" s="116" t="s">
        <v>51</v>
      </c>
      <c r="F342" s="82">
        <v>5</v>
      </c>
      <c r="G342" s="697"/>
      <c r="H342" s="64"/>
      <c r="I342" s="64"/>
      <c r="J342" s="64"/>
    </row>
    <row r="343" spans="1:10" ht="15.75" x14ac:dyDescent="0.25">
      <c r="A343" s="983">
        <v>139</v>
      </c>
      <c r="B343" s="166" t="s">
        <v>1335</v>
      </c>
      <c r="C343" s="181" t="s">
        <v>320</v>
      </c>
      <c r="D343" s="116" t="s">
        <v>30</v>
      </c>
      <c r="E343" s="116" t="s">
        <v>51</v>
      </c>
      <c r="F343" s="82">
        <v>4</v>
      </c>
      <c r="G343" s="697"/>
      <c r="H343" s="64"/>
      <c r="I343" s="64"/>
      <c r="J343" s="64"/>
    </row>
    <row r="344" spans="1:10" ht="15.75" x14ac:dyDescent="0.25">
      <c r="A344" s="983">
        <v>140</v>
      </c>
      <c r="B344" s="166" t="s">
        <v>4531</v>
      </c>
      <c r="C344" s="181" t="s">
        <v>320</v>
      </c>
      <c r="D344" s="116" t="s">
        <v>30</v>
      </c>
      <c r="E344" s="116" t="s">
        <v>51</v>
      </c>
      <c r="F344" s="82">
        <v>5</v>
      </c>
      <c r="G344" s="697"/>
      <c r="H344" s="64"/>
      <c r="I344" s="64"/>
      <c r="J344" s="64"/>
    </row>
    <row r="345" spans="1:10" ht="15.75" x14ac:dyDescent="0.25">
      <c r="A345" s="983">
        <v>141</v>
      </c>
      <c r="B345" s="166" t="s">
        <v>1336</v>
      </c>
      <c r="C345" s="181" t="s">
        <v>320</v>
      </c>
      <c r="D345" s="116" t="s">
        <v>30</v>
      </c>
      <c r="E345" s="116" t="s">
        <v>51</v>
      </c>
      <c r="F345" s="82">
        <v>5</v>
      </c>
      <c r="G345" s="697"/>
      <c r="H345" s="64"/>
      <c r="I345" s="64"/>
      <c r="J345" s="64"/>
    </row>
    <row r="346" spans="1:10" ht="15.75" x14ac:dyDescent="0.25">
      <c r="A346" s="983">
        <v>142</v>
      </c>
      <c r="B346" s="166" t="s">
        <v>4529</v>
      </c>
      <c r="C346" s="181" t="s">
        <v>320</v>
      </c>
      <c r="D346" s="116" t="s">
        <v>30</v>
      </c>
      <c r="E346" s="116" t="s">
        <v>51</v>
      </c>
      <c r="F346" s="82">
        <v>8</v>
      </c>
      <c r="G346" s="697"/>
      <c r="H346" s="64"/>
      <c r="I346" s="64"/>
      <c r="J346" s="64"/>
    </row>
    <row r="347" spans="1:10" ht="15.75" x14ac:dyDescent="0.25">
      <c r="A347" s="983">
        <v>143</v>
      </c>
      <c r="B347" s="166" t="s">
        <v>4530</v>
      </c>
      <c r="C347" s="181" t="s">
        <v>320</v>
      </c>
      <c r="D347" s="116" t="s">
        <v>30</v>
      </c>
      <c r="E347" s="116" t="s">
        <v>51</v>
      </c>
      <c r="F347" s="82">
        <v>5</v>
      </c>
      <c r="G347" s="697"/>
      <c r="H347" s="64"/>
      <c r="I347" s="64"/>
      <c r="J347" s="64"/>
    </row>
    <row r="348" spans="1:10" ht="15.75" x14ac:dyDescent="0.25">
      <c r="A348" s="685" t="s">
        <v>794</v>
      </c>
      <c r="B348" s="165" t="s">
        <v>898</v>
      </c>
      <c r="C348" s="16"/>
      <c r="D348" s="15"/>
      <c r="E348" s="15"/>
      <c r="F348" s="84"/>
      <c r="G348" s="697"/>
      <c r="H348" s="64"/>
      <c r="I348" s="64"/>
      <c r="J348" s="64"/>
    </row>
    <row r="349" spans="1:10" ht="15.75" x14ac:dyDescent="0.25">
      <c r="A349" s="682">
        <v>144</v>
      </c>
      <c r="B349" s="166" t="s">
        <v>1338</v>
      </c>
      <c r="C349" s="181" t="s">
        <v>321</v>
      </c>
      <c r="D349" s="116" t="s">
        <v>30</v>
      </c>
      <c r="E349" s="116" t="s">
        <v>51</v>
      </c>
      <c r="F349" s="82">
        <v>15</v>
      </c>
      <c r="G349" s="697"/>
      <c r="H349" s="64"/>
      <c r="I349" s="64"/>
      <c r="J349" s="64"/>
    </row>
    <row r="350" spans="1:10" ht="15.75" x14ac:dyDescent="0.25">
      <c r="A350" s="682">
        <v>145</v>
      </c>
      <c r="B350" s="166" t="s">
        <v>1272</v>
      </c>
      <c r="C350" s="181" t="s">
        <v>321</v>
      </c>
      <c r="D350" s="116" t="s">
        <v>30</v>
      </c>
      <c r="E350" s="116" t="s">
        <v>51</v>
      </c>
      <c r="F350" s="82">
        <v>35</v>
      </c>
      <c r="G350" s="697"/>
      <c r="H350" s="64"/>
      <c r="I350" s="64"/>
      <c r="J350" s="64"/>
    </row>
    <row r="351" spans="1:10" ht="15.75" x14ac:dyDescent="0.25">
      <c r="A351" s="682">
        <v>146</v>
      </c>
      <c r="B351" s="166" t="s">
        <v>1337</v>
      </c>
      <c r="C351" s="181" t="s">
        <v>322</v>
      </c>
      <c r="D351" s="116" t="s">
        <v>30</v>
      </c>
      <c r="E351" s="116" t="s">
        <v>51</v>
      </c>
      <c r="F351" s="82">
        <v>7</v>
      </c>
      <c r="G351" s="697"/>
      <c r="H351" s="64"/>
      <c r="I351" s="64"/>
      <c r="J351" s="64"/>
    </row>
    <row r="352" spans="1:10" ht="15.75" x14ac:dyDescent="0.25">
      <c r="A352" s="682">
        <v>147</v>
      </c>
      <c r="B352" s="166" t="s">
        <v>1160</v>
      </c>
      <c r="C352" s="181" t="s">
        <v>322</v>
      </c>
      <c r="D352" s="116" t="s">
        <v>30</v>
      </c>
      <c r="E352" s="116" t="s">
        <v>51</v>
      </c>
      <c r="F352" s="82">
        <v>4</v>
      </c>
      <c r="G352" s="697"/>
      <c r="H352" s="64"/>
      <c r="I352" s="64"/>
      <c r="J352" s="64"/>
    </row>
    <row r="353" spans="1:10" ht="15.75" x14ac:dyDescent="0.25">
      <c r="A353" s="71" t="s">
        <v>85</v>
      </c>
      <c r="B353" s="159" t="s">
        <v>328</v>
      </c>
      <c r="C353" s="72"/>
      <c r="D353" s="71"/>
      <c r="E353" s="71"/>
      <c r="F353" s="85"/>
      <c r="G353" s="698"/>
      <c r="H353" s="134"/>
      <c r="I353" s="134"/>
      <c r="J353" s="134"/>
    </row>
    <row r="354" spans="1:10" ht="15.75" x14ac:dyDescent="0.25">
      <c r="A354" s="685" t="s">
        <v>3</v>
      </c>
      <c r="B354" s="165" t="s">
        <v>785</v>
      </c>
      <c r="C354" s="16"/>
      <c r="D354" s="15"/>
      <c r="E354" s="15"/>
      <c r="F354" s="84"/>
      <c r="G354" s="697"/>
      <c r="H354" s="64"/>
      <c r="I354" s="64"/>
      <c r="J354" s="64"/>
    </row>
    <row r="355" spans="1:10" ht="15.75" x14ac:dyDescent="0.25">
      <c r="A355" s="682">
        <v>1</v>
      </c>
      <c r="B355" s="166" t="s">
        <v>1339</v>
      </c>
      <c r="C355" s="181" t="s">
        <v>195</v>
      </c>
      <c r="D355" s="116" t="s">
        <v>30</v>
      </c>
      <c r="E355" s="116" t="s">
        <v>51</v>
      </c>
      <c r="F355" s="82">
        <v>5</v>
      </c>
      <c r="G355" s="697"/>
      <c r="H355" s="64"/>
      <c r="I355" s="64"/>
      <c r="J355" s="64"/>
    </row>
    <row r="356" spans="1:10" ht="31.5" x14ac:dyDescent="0.25">
      <c r="A356" s="682">
        <v>2</v>
      </c>
      <c r="B356" s="166" t="s">
        <v>4739</v>
      </c>
      <c r="C356" s="181" t="s">
        <v>4799</v>
      </c>
      <c r="D356" s="116" t="s">
        <v>30</v>
      </c>
      <c r="E356" s="116" t="s">
        <v>51</v>
      </c>
      <c r="F356" s="82">
        <v>45</v>
      </c>
      <c r="G356" s="697"/>
      <c r="H356" s="64"/>
      <c r="I356" s="64"/>
      <c r="J356" s="64"/>
    </row>
    <row r="357" spans="1:10" s="252" customFormat="1" ht="30" x14ac:dyDescent="0.25">
      <c r="A357" s="375">
        <v>3</v>
      </c>
      <c r="B357" s="255" t="s">
        <v>4460</v>
      </c>
      <c r="C357" s="256" t="s">
        <v>5334</v>
      </c>
      <c r="D357" s="256"/>
      <c r="E357" s="250" t="s">
        <v>7</v>
      </c>
      <c r="F357" s="257">
        <v>52</v>
      </c>
      <c r="G357" s="701">
        <v>2200</v>
      </c>
      <c r="H357" s="144"/>
      <c r="I357" s="143" t="s">
        <v>5030</v>
      </c>
      <c r="J357" s="104"/>
    </row>
    <row r="358" spans="1:10" ht="15.75" x14ac:dyDescent="0.25">
      <c r="A358" s="682">
        <v>4</v>
      </c>
      <c r="B358" s="229" t="s">
        <v>6091</v>
      </c>
      <c r="C358" s="140" t="s">
        <v>5334</v>
      </c>
      <c r="D358" s="140"/>
      <c r="E358" s="141" t="s">
        <v>3</v>
      </c>
      <c r="F358" s="142">
        <v>120</v>
      </c>
      <c r="G358" s="700"/>
      <c r="H358" s="122"/>
      <c r="I358" s="76"/>
      <c r="J358" s="75"/>
    </row>
    <row r="359" spans="1:10" ht="15.75" x14ac:dyDescent="0.25">
      <c r="A359" s="685" t="s">
        <v>7</v>
      </c>
      <c r="B359" s="165" t="s">
        <v>160</v>
      </c>
      <c r="C359" s="16"/>
      <c r="D359" s="15"/>
      <c r="E359" s="15"/>
      <c r="F359" s="84"/>
      <c r="G359" s="697"/>
      <c r="H359" s="64"/>
      <c r="I359" s="64"/>
      <c r="J359" s="64"/>
    </row>
    <row r="360" spans="1:10" ht="30" x14ac:dyDescent="0.25">
      <c r="A360" s="682">
        <v>5</v>
      </c>
      <c r="B360" s="229" t="s">
        <v>4464</v>
      </c>
      <c r="C360" s="140" t="s">
        <v>160</v>
      </c>
      <c r="D360" s="140" t="s">
        <v>6134</v>
      </c>
      <c r="E360" s="141" t="s">
        <v>7</v>
      </c>
      <c r="F360" s="142">
        <v>14</v>
      </c>
      <c r="G360" s="700">
        <v>750</v>
      </c>
      <c r="H360" s="122"/>
      <c r="I360" s="143" t="s">
        <v>5030</v>
      </c>
      <c r="J360" s="75"/>
    </row>
    <row r="361" spans="1:10" ht="15.75" x14ac:dyDescent="0.25">
      <c r="A361" s="682">
        <v>6</v>
      </c>
      <c r="B361" s="166" t="s">
        <v>4470</v>
      </c>
      <c r="C361" s="181" t="s">
        <v>4608</v>
      </c>
      <c r="D361" s="116" t="s">
        <v>30</v>
      </c>
      <c r="E361" s="116" t="s">
        <v>51</v>
      </c>
      <c r="F361" s="82">
        <v>7.9</v>
      </c>
      <c r="G361" s="697"/>
      <c r="H361" s="64"/>
      <c r="I361" s="64"/>
      <c r="J361" s="64"/>
    </row>
    <row r="362" spans="1:10" ht="31.5" x14ac:dyDescent="0.25">
      <c r="A362" s="682">
        <v>7</v>
      </c>
      <c r="B362" s="166" t="s">
        <v>4738</v>
      </c>
      <c r="C362" s="181" t="s">
        <v>4608</v>
      </c>
      <c r="D362" s="116" t="s">
        <v>30</v>
      </c>
      <c r="E362" s="116" t="s">
        <v>51</v>
      </c>
      <c r="F362" s="82">
        <v>33.299999999999997</v>
      </c>
      <c r="G362" s="697"/>
      <c r="H362" s="64"/>
      <c r="I362" s="64"/>
      <c r="J362" s="64"/>
    </row>
    <row r="363" spans="1:10" ht="15.75" x14ac:dyDescent="0.25">
      <c r="A363" s="682">
        <v>8</v>
      </c>
      <c r="B363" s="166" t="s">
        <v>4737</v>
      </c>
      <c r="C363" s="181" t="s">
        <v>4800</v>
      </c>
      <c r="D363" s="116" t="s">
        <v>30</v>
      </c>
      <c r="E363" s="116" t="s">
        <v>51</v>
      </c>
      <c r="F363" s="82">
        <v>9.1999999999999993</v>
      </c>
      <c r="G363" s="697"/>
      <c r="H363" s="64"/>
      <c r="I363" s="64"/>
      <c r="J363" s="64"/>
    </row>
    <row r="364" spans="1:10" ht="31.5" x14ac:dyDescent="0.25">
      <c r="A364" s="682">
        <v>9</v>
      </c>
      <c r="B364" s="166" t="s">
        <v>4532</v>
      </c>
      <c r="C364" s="181" t="s">
        <v>4800</v>
      </c>
      <c r="D364" s="116" t="s">
        <v>30</v>
      </c>
      <c r="E364" s="116" t="s">
        <v>51</v>
      </c>
      <c r="F364" s="82">
        <v>11.4</v>
      </c>
      <c r="G364" s="697"/>
      <c r="H364" s="64"/>
      <c r="I364" s="64"/>
      <c r="J364" s="64"/>
    </row>
    <row r="365" spans="1:10" ht="31.5" x14ac:dyDescent="0.25">
      <c r="A365" s="682">
        <v>10</v>
      </c>
      <c r="B365" s="166" t="s">
        <v>4740</v>
      </c>
      <c r="C365" s="181" t="s">
        <v>4800</v>
      </c>
      <c r="D365" s="116" t="s">
        <v>30</v>
      </c>
      <c r="E365" s="116" t="s">
        <v>51</v>
      </c>
      <c r="F365" s="82">
        <v>15.3</v>
      </c>
      <c r="G365" s="697"/>
      <c r="H365" s="64"/>
      <c r="I365" s="64"/>
      <c r="J365" s="64"/>
    </row>
    <row r="366" spans="1:10" ht="15.75" x14ac:dyDescent="0.25">
      <c r="A366" s="682">
        <v>11</v>
      </c>
      <c r="B366" s="166" t="s">
        <v>4533</v>
      </c>
      <c r="C366" s="181" t="s">
        <v>4800</v>
      </c>
      <c r="D366" s="116" t="s">
        <v>30</v>
      </c>
      <c r="E366" s="116" t="s">
        <v>51</v>
      </c>
      <c r="F366" s="82">
        <v>27</v>
      </c>
      <c r="G366" s="697"/>
      <c r="H366" s="64"/>
      <c r="I366" s="64"/>
      <c r="J366" s="64"/>
    </row>
    <row r="367" spans="1:10" ht="15.75" x14ac:dyDescent="0.25">
      <c r="A367" s="682">
        <v>12</v>
      </c>
      <c r="B367" s="166" t="s">
        <v>4534</v>
      </c>
      <c r="C367" s="181" t="s">
        <v>4800</v>
      </c>
      <c r="D367" s="116" t="s">
        <v>30</v>
      </c>
      <c r="E367" s="116" t="s">
        <v>51</v>
      </c>
      <c r="F367" s="82">
        <v>6.6</v>
      </c>
      <c r="G367" s="697"/>
      <c r="H367" s="64"/>
      <c r="I367" s="64"/>
      <c r="J367" s="64"/>
    </row>
    <row r="368" spans="1:10" ht="15.75" x14ac:dyDescent="0.25">
      <c r="A368" s="682">
        <v>13</v>
      </c>
      <c r="B368" s="166" t="s">
        <v>4535</v>
      </c>
      <c r="C368" s="181" t="s">
        <v>4800</v>
      </c>
      <c r="D368" s="116" t="s">
        <v>30</v>
      </c>
      <c r="E368" s="116" t="s">
        <v>51</v>
      </c>
      <c r="F368" s="82">
        <v>1.6</v>
      </c>
      <c r="G368" s="697"/>
      <c r="H368" s="64"/>
      <c r="I368" s="64"/>
      <c r="J368" s="64"/>
    </row>
    <row r="369" spans="1:10" ht="31.5" x14ac:dyDescent="0.25">
      <c r="A369" s="682">
        <v>14</v>
      </c>
      <c r="B369" s="166" t="s">
        <v>4536</v>
      </c>
      <c r="C369" s="181" t="s">
        <v>4800</v>
      </c>
      <c r="D369" s="116" t="s">
        <v>30</v>
      </c>
      <c r="E369" s="116" t="s">
        <v>51</v>
      </c>
      <c r="F369" s="82">
        <v>2</v>
      </c>
      <c r="G369" s="697"/>
      <c r="H369" s="64"/>
      <c r="I369" s="64"/>
      <c r="J369" s="64"/>
    </row>
    <row r="370" spans="1:10" ht="15.75" x14ac:dyDescent="0.25">
      <c r="A370" s="682">
        <v>15</v>
      </c>
      <c r="B370" s="166" t="s">
        <v>1340</v>
      </c>
      <c r="C370" s="181" t="s">
        <v>4800</v>
      </c>
      <c r="D370" s="116" t="s">
        <v>30</v>
      </c>
      <c r="E370" s="116" t="s">
        <v>51</v>
      </c>
      <c r="F370" s="82">
        <v>15.5</v>
      </c>
      <c r="G370" s="697"/>
      <c r="H370" s="64"/>
      <c r="I370" s="64"/>
      <c r="J370" s="64"/>
    </row>
    <row r="371" spans="1:10" ht="31.5" x14ac:dyDescent="0.25">
      <c r="A371" s="682">
        <v>16</v>
      </c>
      <c r="B371" s="166" t="s">
        <v>4538</v>
      </c>
      <c r="C371" s="181" t="s">
        <v>4800</v>
      </c>
      <c r="D371" s="116" t="s">
        <v>30</v>
      </c>
      <c r="E371" s="116" t="s">
        <v>51</v>
      </c>
      <c r="F371" s="82">
        <v>5.8</v>
      </c>
      <c r="G371" s="697"/>
      <c r="H371" s="64"/>
      <c r="I371" s="64"/>
      <c r="J371" s="64"/>
    </row>
    <row r="372" spans="1:10" ht="15.75" x14ac:dyDescent="0.25">
      <c r="A372" s="682">
        <v>17</v>
      </c>
      <c r="B372" s="166" t="s">
        <v>4537</v>
      </c>
      <c r="C372" s="181" t="s">
        <v>4800</v>
      </c>
      <c r="D372" s="116" t="s">
        <v>30</v>
      </c>
      <c r="E372" s="116" t="s">
        <v>51</v>
      </c>
      <c r="F372" s="82">
        <v>14</v>
      </c>
      <c r="G372" s="697"/>
      <c r="H372" s="64"/>
      <c r="I372" s="64"/>
      <c r="J372" s="64"/>
    </row>
    <row r="373" spans="1:10" ht="15.75" x14ac:dyDescent="0.25">
      <c r="A373" s="682">
        <v>18</v>
      </c>
      <c r="B373" s="166" t="s">
        <v>4539</v>
      </c>
      <c r="C373" s="181" t="s">
        <v>4801</v>
      </c>
      <c r="D373" s="116" t="s">
        <v>30</v>
      </c>
      <c r="E373" s="116" t="s">
        <v>51</v>
      </c>
      <c r="F373" s="82">
        <v>13.7</v>
      </c>
      <c r="G373" s="697"/>
      <c r="H373" s="64"/>
      <c r="I373" s="64"/>
      <c r="J373" s="64"/>
    </row>
    <row r="374" spans="1:10" ht="15.75" x14ac:dyDescent="0.25">
      <c r="A374" s="682">
        <v>19</v>
      </c>
      <c r="B374" s="166" t="s">
        <v>1619</v>
      </c>
      <c r="C374" s="181" t="s">
        <v>4802</v>
      </c>
      <c r="D374" s="116" t="s">
        <v>30</v>
      </c>
      <c r="E374" s="116" t="s">
        <v>51</v>
      </c>
      <c r="F374" s="82">
        <v>14.5</v>
      </c>
      <c r="G374" s="697"/>
      <c r="H374" s="64"/>
      <c r="I374" s="64"/>
      <c r="J374" s="64"/>
    </row>
    <row r="375" spans="1:10" ht="31.5" x14ac:dyDescent="0.25">
      <c r="A375" s="682">
        <v>20</v>
      </c>
      <c r="B375" s="166" t="s">
        <v>4540</v>
      </c>
      <c r="C375" s="181" t="s">
        <v>4802</v>
      </c>
      <c r="D375" s="116" t="s">
        <v>30</v>
      </c>
      <c r="E375" s="116" t="s">
        <v>51</v>
      </c>
      <c r="F375" s="82">
        <v>8.3000000000000007</v>
      </c>
      <c r="G375" s="697"/>
      <c r="H375" s="64"/>
      <c r="I375" s="64"/>
      <c r="J375" s="64"/>
    </row>
    <row r="376" spans="1:10" ht="15.75" x14ac:dyDescent="0.25">
      <c r="A376" s="682">
        <v>21</v>
      </c>
      <c r="B376" s="166" t="s">
        <v>4541</v>
      </c>
      <c r="C376" s="181" t="s">
        <v>4802</v>
      </c>
      <c r="D376" s="116" t="s">
        <v>30</v>
      </c>
      <c r="E376" s="116" t="s">
        <v>51</v>
      </c>
      <c r="F376" s="82">
        <v>8.5</v>
      </c>
      <c r="G376" s="697"/>
      <c r="H376" s="64"/>
      <c r="I376" s="64"/>
      <c r="J376" s="64"/>
    </row>
    <row r="377" spans="1:10" ht="15.75" x14ac:dyDescent="0.25">
      <c r="A377" s="682">
        <v>22</v>
      </c>
      <c r="B377" s="166" t="s">
        <v>4542</v>
      </c>
      <c r="C377" s="181" t="s">
        <v>4802</v>
      </c>
      <c r="D377" s="116" t="s">
        <v>30</v>
      </c>
      <c r="E377" s="116" t="s">
        <v>51</v>
      </c>
      <c r="F377" s="82">
        <v>3</v>
      </c>
      <c r="G377" s="697"/>
      <c r="H377" s="64"/>
      <c r="I377" s="64"/>
      <c r="J377" s="64"/>
    </row>
    <row r="378" spans="1:10" ht="15.75" x14ac:dyDescent="0.25">
      <c r="A378" s="685" t="s">
        <v>51</v>
      </c>
      <c r="B378" s="165" t="s">
        <v>786</v>
      </c>
      <c r="C378" s="16"/>
      <c r="D378" s="15"/>
      <c r="E378" s="15"/>
      <c r="F378" s="84"/>
      <c r="G378" s="697"/>
      <c r="H378" s="64"/>
      <c r="I378" s="64"/>
      <c r="J378" s="64"/>
    </row>
    <row r="379" spans="1:10" ht="31.5" x14ac:dyDescent="0.25">
      <c r="A379" s="682">
        <v>23</v>
      </c>
      <c r="B379" s="166" t="s">
        <v>1341</v>
      </c>
      <c r="C379" s="181" t="s">
        <v>4803</v>
      </c>
      <c r="D379" s="116" t="s">
        <v>30</v>
      </c>
      <c r="E379" s="116" t="s">
        <v>51</v>
      </c>
      <c r="F379" s="82">
        <v>97</v>
      </c>
      <c r="G379" s="697"/>
      <c r="H379" s="64"/>
      <c r="I379" s="64"/>
      <c r="J379" s="64"/>
    </row>
    <row r="380" spans="1:10" ht="31.5" x14ac:dyDescent="0.25">
      <c r="A380" s="682">
        <v>24</v>
      </c>
      <c r="B380" s="166" t="s">
        <v>4543</v>
      </c>
      <c r="C380" s="181" t="s">
        <v>4803</v>
      </c>
      <c r="D380" s="116" t="s">
        <v>30</v>
      </c>
      <c r="E380" s="116" t="s">
        <v>51</v>
      </c>
      <c r="F380" s="82">
        <v>35</v>
      </c>
      <c r="G380" s="697"/>
      <c r="H380" s="64"/>
      <c r="I380" s="64"/>
      <c r="J380" s="64"/>
    </row>
    <row r="381" spans="1:10" ht="31.5" x14ac:dyDescent="0.25">
      <c r="A381" s="983">
        <v>25</v>
      </c>
      <c r="B381" s="166" t="s">
        <v>4735</v>
      </c>
      <c r="C381" s="181" t="s">
        <v>4803</v>
      </c>
      <c r="D381" s="116" t="s">
        <v>30</v>
      </c>
      <c r="E381" s="116" t="s">
        <v>51</v>
      </c>
      <c r="F381" s="82">
        <v>26</v>
      </c>
      <c r="G381" s="697"/>
      <c r="H381" s="64"/>
      <c r="I381" s="64"/>
      <c r="J381" s="64"/>
    </row>
    <row r="382" spans="1:10" ht="31.5" x14ac:dyDescent="0.25">
      <c r="A382" s="983">
        <v>26</v>
      </c>
      <c r="B382" s="166" t="s">
        <v>4544</v>
      </c>
      <c r="C382" s="181" t="s">
        <v>4803</v>
      </c>
      <c r="D382" s="116" t="s">
        <v>30</v>
      </c>
      <c r="E382" s="116" t="s">
        <v>51</v>
      </c>
      <c r="F382" s="82">
        <v>33.700000000000003</v>
      </c>
      <c r="G382" s="697"/>
      <c r="H382" s="64"/>
      <c r="I382" s="64"/>
      <c r="J382" s="64"/>
    </row>
    <row r="383" spans="1:10" ht="31.5" x14ac:dyDescent="0.25">
      <c r="A383" s="983">
        <v>27</v>
      </c>
      <c r="B383" s="166" t="s">
        <v>4545</v>
      </c>
      <c r="C383" s="181" t="s">
        <v>4803</v>
      </c>
      <c r="D383" s="116" t="s">
        <v>30</v>
      </c>
      <c r="E383" s="116" t="s">
        <v>51</v>
      </c>
      <c r="F383" s="82">
        <v>20</v>
      </c>
      <c r="G383" s="697"/>
      <c r="H383" s="64"/>
      <c r="I383" s="64"/>
      <c r="J383" s="64"/>
    </row>
    <row r="384" spans="1:10" ht="31.5" x14ac:dyDescent="0.25">
      <c r="A384" s="983">
        <v>28</v>
      </c>
      <c r="B384" s="166" t="s">
        <v>4546</v>
      </c>
      <c r="C384" s="181" t="s">
        <v>4803</v>
      </c>
      <c r="D384" s="116" t="s">
        <v>30</v>
      </c>
      <c r="E384" s="116" t="s">
        <v>51</v>
      </c>
      <c r="F384" s="82">
        <v>15</v>
      </c>
      <c r="G384" s="697"/>
      <c r="H384" s="64"/>
      <c r="I384" s="64"/>
      <c r="J384" s="64"/>
    </row>
    <row r="385" spans="1:10" ht="31.5" x14ac:dyDescent="0.25">
      <c r="A385" s="983">
        <v>29</v>
      </c>
      <c r="B385" s="166" t="s">
        <v>4741</v>
      </c>
      <c r="C385" s="181" t="s">
        <v>4804</v>
      </c>
      <c r="D385" s="116" t="s">
        <v>30</v>
      </c>
      <c r="E385" s="116" t="s">
        <v>51</v>
      </c>
      <c r="F385" s="82">
        <v>10.4</v>
      </c>
      <c r="G385" s="697"/>
      <c r="H385" s="64"/>
      <c r="I385" s="64"/>
      <c r="J385" s="64"/>
    </row>
    <row r="386" spans="1:10" ht="31.5" x14ac:dyDescent="0.25">
      <c r="A386" s="983">
        <v>30</v>
      </c>
      <c r="B386" s="166" t="s">
        <v>4736</v>
      </c>
      <c r="C386" s="181" t="s">
        <v>4804</v>
      </c>
      <c r="D386" s="116" t="s">
        <v>30</v>
      </c>
      <c r="E386" s="116" t="s">
        <v>51</v>
      </c>
      <c r="F386" s="82">
        <v>24</v>
      </c>
      <c r="G386" s="697"/>
      <c r="H386" s="64"/>
      <c r="I386" s="64"/>
      <c r="J386" s="64"/>
    </row>
    <row r="387" spans="1:10" ht="31.5" x14ac:dyDescent="0.25">
      <c r="A387" s="983">
        <v>31</v>
      </c>
      <c r="B387" s="166" t="s">
        <v>4735</v>
      </c>
      <c r="C387" s="181" t="s">
        <v>4804</v>
      </c>
      <c r="D387" s="116" t="s">
        <v>30</v>
      </c>
      <c r="E387" s="116" t="s">
        <v>51</v>
      </c>
      <c r="F387" s="82">
        <v>25</v>
      </c>
      <c r="G387" s="697"/>
      <c r="H387" s="64"/>
      <c r="I387" s="64"/>
      <c r="J387" s="64"/>
    </row>
    <row r="388" spans="1:10" ht="15.75" x14ac:dyDescent="0.25">
      <c r="A388" s="983">
        <v>32</v>
      </c>
      <c r="B388" s="166" t="s">
        <v>4734</v>
      </c>
      <c r="C388" s="181" t="s">
        <v>4805</v>
      </c>
      <c r="D388" s="116" t="s">
        <v>30</v>
      </c>
      <c r="E388" s="116" t="s">
        <v>51</v>
      </c>
      <c r="F388" s="82">
        <v>45</v>
      </c>
      <c r="G388" s="697"/>
      <c r="H388" s="64"/>
      <c r="I388" s="64"/>
      <c r="J388" s="64"/>
    </row>
    <row r="389" spans="1:10" ht="31.5" x14ac:dyDescent="0.25">
      <c r="A389" s="983">
        <v>33</v>
      </c>
      <c r="B389" s="166" t="s">
        <v>4547</v>
      </c>
      <c r="C389" s="181" t="s">
        <v>4805</v>
      </c>
      <c r="D389" s="116" t="s">
        <v>30</v>
      </c>
      <c r="E389" s="116" t="s">
        <v>51</v>
      </c>
      <c r="F389" s="82">
        <v>45</v>
      </c>
      <c r="G389" s="697"/>
      <c r="H389" s="64"/>
      <c r="I389" s="64"/>
      <c r="J389" s="64"/>
    </row>
    <row r="390" spans="1:10" ht="31.5" x14ac:dyDescent="0.25">
      <c r="A390" s="983">
        <v>34</v>
      </c>
      <c r="B390" s="166" t="s">
        <v>4742</v>
      </c>
      <c r="C390" s="181" t="s">
        <v>4805</v>
      </c>
      <c r="D390" s="116" t="s">
        <v>30</v>
      </c>
      <c r="E390" s="116" t="s">
        <v>51</v>
      </c>
      <c r="F390" s="82">
        <v>50</v>
      </c>
      <c r="G390" s="697"/>
      <c r="H390" s="64"/>
      <c r="I390" s="64"/>
      <c r="J390" s="64"/>
    </row>
    <row r="391" spans="1:10" ht="47.25" x14ac:dyDescent="0.25">
      <c r="A391" s="983">
        <v>35</v>
      </c>
      <c r="B391" s="166" t="s">
        <v>4548</v>
      </c>
      <c r="C391" s="181" t="s">
        <v>4805</v>
      </c>
      <c r="D391" s="116" t="s">
        <v>30</v>
      </c>
      <c r="E391" s="116" t="s">
        <v>51</v>
      </c>
      <c r="F391" s="82">
        <v>10</v>
      </c>
      <c r="G391" s="697"/>
      <c r="H391" s="64"/>
      <c r="I391" s="64"/>
      <c r="J391" s="64"/>
    </row>
    <row r="392" spans="1:10" ht="15.75" x14ac:dyDescent="0.25">
      <c r="A392" s="983">
        <v>36</v>
      </c>
      <c r="B392" s="166" t="s">
        <v>4549</v>
      </c>
      <c r="C392" s="181" t="s">
        <v>4805</v>
      </c>
      <c r="D392" s="116" t="s">
        <v>30</v>
      </c>
      <c r="E392" s="116" t="s">
        <v>51</v>
      </c>
      <c r="F392" s="82">
        <v>15</v>
      </c>
      <c r="G392" s="697"/>
      <c r="H392" s="64"/>
      <c r="I392" s="64"/>
      <c r="J392" s="64"/>
    </row>
    <row r="393" spans="1:10" ht="31.5" x14ac:dyDescent="0.25">
      <c r="A393" s="983">
        <v>37</v>
      </c>
      <c r="B393" s="166" t="s">
        <v>4743</v>
      </c>
      <c r="C393" s="181" t="s">
        <v>4806</v>
      </c>
      <c r="D393" s="116" t="s">
        <v>30</v>
      </c>
      <c r="E393" s="116" t="s">
        <v>51</v>
      </c>
      <c r="F393" s="82">
        <v>54</v>
      </c>
      <c r="G393" s="697"/>
      <c r="H393" s="64"/>
      <c r="I393" s="64"/>
      <c r="J393" s="64"/>
    </row>
    <row r="394" spans="1:10" ht="15.75" x14ac:dyDescent="0.25">
      <c r="A394" s="685" t="s">
        <v>114</v>
      </c>
      <c r="B394" s="165" t="s">
        <v>904</v>
      </c>
      <c r="C394" s="18"/>
      <c r="D394" s="15"/>
      <c r="E394" s="15"/>
      <c r="F394" s="84"/>
      <c r="G394" s="697"/>
      <c r="H394" s="64"/>
      <c r="I394" s="64"/>
      <c r="J394" s="64"/>
    </row>
    <row r="395" spans="1:10" ht="15.75" x14ac:dyDescent="0.25">
      <c r="A395" s="682">
        <v>38</v>
      </c>
      <c r="B395" s="229" t="s">
        <v>106</v>
      </c>
      <c r="C395" s="140" t="s">
        <v>5355</v>
      </c>
      <c r="D395" s="140"/>
      <c r="E395" s="141" t="s">
        <v>7</v>
      </c>
      <c r="F395" s="142">
        <v>130</v>
      </c>
      <c r="G395" s="700"/>
      <c r="H395" s="122"/>
      <c r="I395" s="76"/>
      <c r="J395" s="75"/>
    </row>
    <row r="396" spans="1:10" ht="31.5" x14ac:dyDescent="0.25">
      <c r="A396" s="682">
        <v>39</v>
      </c>
      <c r="B396" s="166" t="s">
        <v>1993</v>
      </c>
      <c r="C396" s="181" t="s">
        <v>4807</v>
      </c>
      <c r="D396" s="116" t="s">
        <v>30</v>
      </c>
      <c r="E396" s="116" t="s">
        <v>7</v>
      </c>
      <c r="F396" s="82">
        <v>55</v>
      </c>
      <c r="G396" s="697"/>
      <c r="H396" s="64"/>
      <c r="I396" s="64"/>
      <c r="J396" s="64"/>
    </row>
    <row r="397" spans="1:10" ht="31.5" x14ac:dyDescent="0.25">
      <c r="A397" s="983">
        <v>40</v>
      </c>
      <c r="B397" s="166" t="s">
        <v>1342</v>
      </c>
      <c r="C397" s="181" t="s">
        <v>4807</v>
      </c>
      <c r="D397" s="116" t="s">
        <v>30</v>
      </c>
      <c r="E397" s="116" t="s">
        <v>51</v>
      </c>
      <c r="F397" s="82">
        <v>15</v>
      </c>
      <c r="G397" s="697"/>
      <c r="H397" s="64"/>
      <c r="I397" s="64"/>
      <c r="J397" s="64"/>
    </row>
    <row r="398" spans="1:10" ht="15.75" x14ac:dyDescent="0.25">
      <c r="A398" s="983">
        <v>41</v>
      </c>
      <c r="B398" s="166" t="s">
        <v>1343</v>
      </c>
      <c r="C398" s="181" t="s">
        <v>4807</v>
      </c>
      <c r="D398" s="116" t="s">
        <v>30</v>
      </c>
      <c r="E398" s="116" t="s">
        <v>51</v>
      </c>
      <c r="F398" s="82">
        <v>8</v>
      </c>
      <c r="G398" s="697"/>
      <c r="H398" s="64"/>
      <c r="I398" s="64"/>
      <c r="J398" s="64"/>
    </row>
    <row r="399" spans="1:10" ht="15.75" x14ac:dyDescent="0.25">
      <c r="A399" s="983">
        <v>42</v>
      </c>
      <c r="B399" s="166" t="s">
        <v>1344</v>
      </c>
      <c r="C399" s="181" t="s">
        <v>4807</v>
      </c>
      <c r="D399" s="116" t="s">
        <v>30</v>
      </c>
      <c r="E399" s="116" t="s">
        <v>51</v>
      </c>
      <c r="F399" s="82">
        <v>14</v>
      </c>
      <c r="G399" s="697"/>
      <c r="H399" s="64"/>
      <c r="I399" s="64"/>
      <c r="J399" s="64"/>
    </row>
    <row r="400" spans="1:10" ht="15.75" x14ac:dyDescent="0.25">
      <c r="A400" s="983">
        <v>43</v>
      </c>
      <c r="B400" s="166" t="s">
        <v>1619</v>
      </c>
      <c r="C400" s="181" t="s">
        <v>4807</v>
      </c>
      <c r="D400" s="116" t="s">
        <v>30</v>
      </c>
      <c r="E400" s="116" t="s">
        <v>51</v>
      </c>
      <c r="F400" s="82">
        <v>7</v>
      </c>
      <c r="G400" s="697"/>
      <c r="H400" s="64"/>
      <c r="I400" s="64"/>
      <c r="J400" s="64"/>
    </row>
    <row r="401" spans="1:10" ht="31.5" x14ac:dyDescent="0.25">
      <c r="A401" s="983">
        <v>44</v>
      </c>
      <c r="B401" s="166" t="s">
        <v>4733</v>
      </c>
      <c r="C401" s="181" t="s">
        <v>4974</v>
      </c>
      <c r="D401" s="116" t="s">
        <v>30</v>
      </c>
      <c r="E401" s="116" t="s">
        <v>7</v>
      </c>
      <c r="F401" s="82">
        <v>60</v>
      </c>
      <c r="G401" s="697"/>
      <c r="H401" s="64"/>
      <c r="I401" s="64"/>
      <c r="J401" s="64"/>
    </row>
    <row r="402" spans="1:10" ht="31.5" x14ac:dyDescent="0.25">
      <c r="A402" s="983">
        <v>45</v>
      </c>
      <c r="B402" s="166" t="s">
        <v>4732</v>
      </c>
      <c r="C402" s="181" t="s">
        <v>4974</v>
      </c>
      <c r="D402" s="116" t="s">
        <v>30</v>
      </c>
      <c r="E402" s="116" t="s">
        <v>7</v>
      </c>
      <c r="F402" s="82">
        <v>50</v>
      </c>
      <c r="G402" s="697"/>
      <c r="H402" s="64"/>
      <c r="I402" s="64"/>
      <c r="J402" s="64"/>
    </row>
    <row r="403" spans="1:10" ht="31.5" x14ac:dyDescent="0.25">
      <c r="A403" s="983">
        <v>46</v>
      </c>
      <c r="B403" s="166" t="s">
        <v>6094</v>
      </c>
      <c r="C403" s="181" t="s">
        <v>4974</v>
      </c>
      <c r="D403" s="116" t="s">
        <v>30</v>
      </c>
      <c r="E403" s="116" t="s">
        <v>51</v>
      </c>
      <c r="F403" s="82">
        <v>20</v>
      </c>
      <c r="G403" s="697"/>
      <c r="H403" s="64"/>
      <c r="I403" s="64"/>
      <c r="J403" s="64"/>
    </row>
    <row r="404" spans="1:10" ht="31.5" x14ac:dyDescent="0.25">
      <c r="A404" s="983">
        <v>47</v>
      </c>
      <c r="B404" s="166" t="s">
        <v>1345</v>
      </c>
      <c r="C404" s="181" t="s">
        <v>4974</v>
      </c>
      <c r="D404" s="116" t="s">
        <v>30</v>
      </c>
      <c r="E404" s="116" t="s">
        <v>51</v>
      </c>
      <c r="F404" s="82">
        <v>6</v>
      </c>
      <c r="G404" s="697"/>
      <c r="H404" s="64"/>
      <c r="I404" s="64"/>
      <c r="J404" s="64"/>
    </row>
    <row r="405" spans="1:10" ht="15.75" x14ac:dyDescent="0.25">
      <c r="A405" s="983">
        <v>48</v>
      </c>
      <c r="B405" s="166" t="s">
        <v>4744</v>
      </c>
      <c r="C405" s="181" t="s">
        <v>4974</v>
      </c>
      <c r="D405" s="116" t="s">
        <v>30</v>
      </c>
      <c r="E405" s="116" t="s">
        <v>51</v>
      </c>
      <c r="F405" s="82">
        <v>10</v>
      </c>
      <c r="G405" s="697"/>
      <c r="H405" s="64"/>
      <c r="I405" s="64"/>
      <c r="J405" s="64"/>
    </row>
    <row r="406" spans="1:10" ht="15.75" x14ac:dyDescent="0.25">
      <c r="A406" s="983">
        <v>49</v>
      </c>
      <c r="B406" s="166" t="s">
        <v>325</v>
      </c>
      <c r="C406" s="181" t="s">
        <v>4974</v>
      </c>
      <c r="D406" s="116" t="s">
        <v>30</v>
      </c>
      <c r="E406" s="116" t="s">
        <v>51</v>
      </c>
      <c r="F406" s="82">
        <v>7</v>
      </c>
      <c r="G406" s="697"/>
      <c r="H406" s="64"/>
      <c r="I406" s="64"/>
      <c r="J406" s="64"/>
    </row>
    <row r="407" spans="1:10" ht="15.75" x14ac:dyDescent="0.25">
      <c r="A407" s="983">
        <v>50</v>
      </c>
      <c r="B407" s="166" t="s">
        <v>4745</v>
      </c>
      <c r="C407" s="181" t="s">
        <v>4808</v>
      </c>
      <c r="D407" s="116" t="s">
        <v>30</v>
      </c>
      <c r="E407" s="116" t="s">
        <v>51</v>
      </c>
      <c r="F407" s="82">
        <v>50.4</v>
      </c>
      <c r="G407" s="697"/>
      <c r="H407" s="64"/>
      <c r="I407" s="64"/>
      <c r="J407" s="64"/>
    </row>
    <row r="408" spans="1:10" ht="31.5" x14ac:dyDescent="0.25">
      <c r="A408" s="983">
        <v>51</v>
      </c>
      <c r="B408" s="166" t="s">
        <v>4550</v>
      </c>
      <c r="C408" s="181" t="s">
        <v>4808</v>
      </c>
      <c r="D408" s="116" t="s">
        <v>30</v>
      </c>
      <c r="E408" s="116" t="s">
        <v>51</v>
      </c>
      <c r="F408" s="82">
        <v>10</v>
      </c>
      <c r="G408" s="697"/>
      <c r="H408" s="64"/>
      <c r="I408" s="64"/>
      <c r="J408" s="64"/>
    </row>
    <row r="409" spans="1:10" ht="31.5" x14ac:dyDescent="0.25">
      <c r="A409" s="983">
        <v>52</v>
      </c>
      <c r="B409" s="166" t="s">
        <v>4551</v>
      </c>
      <c r="C409" s="181" t="s">
        <v>4808</v>
      </c>
      <c r="D409" s="116" t="s">
        <v>30</v>
      </c>
      <c r="E409" s="116" t="s">
        <v>51</v>
      </c>
      <c r="F409" s="82">
        <v>13</v>
      </c>
      <c r="G409" s="697"/>
      <c r="H409" s="64"/>
      <c r="I409" s="64"/>
      <c r="J409" s="64"/>
    </row>
    <row r="410" spans="1:10" ht="31.5" x14ac:dyDescent="0.25">
      <c r="A410" s="983">
        <v>53</v>
      </c>
      <c r="B410" s="166" t="s">
        <v>4552</v>
      </c>
      <c r="C410" s="181" t="s">
        <v>4808</v>
      </c>
      <c r="D410" s="116" t="s">
        <v>30</v>
      </c>
      <c r="E410" s="116" t="s">
        <v>51</v>
      </c>
      <c r="F410" s="82">
        <v>35</v>
      </c>
      <c r="G410" s="697"/>
      <c r="H410" s="64"/>
      <c r="I410" s="64"/>
      <c r="J410" s="64"/>
    </row>
    <row r="411" spans="1:10" ht="31.5" x14ac:dyDescent="0.25">
      <c r="A411" s="983">
        <v>54</v>
      </c>
      <c r="B411" s="166" t="s">
        <v>4553</v>
      </c>
      <c r="C411" s="181" t="s">
        <v>4809</v>
      </c>
      <c r="D411" s="116" t="s">
        <v>30</v>
      </c>
      <c r="E411" s="116" t="s">
        <v>51</v>
      </c>
      <c r="F411" s="82">
        <v>12</v>
      </c>
      <c r="G411" s="697"/>
      <c r="H411" s="64"/>
      <c r="I411" s="64"/>
      <c r="J411" s="64"/>
    </row>
    <row r="412" spans="1:10" ht="31.5" x14ac:dyDescent="0.25">
      <c r="A412" s="983">
        <v>55</v>
      </c>
      <c r="B412" s="166" t="s">
        <v>4554</v>
      </c>
      <c r="C412" s="181" t="s">
        <v>4809</v>
      </c>
      <c r="D412" s="116" t="s">
        <v>30</v>
      </c>
      <c r="E412" s="116" t="s">
        <v>51</v>
      </c>
      <c r="F412" s="82">
        <v>18</v>
      </c>
      <c r="G412" s="697"/>
      <c r="H412" s="64"/>
      <c r="I412" s="64"/>
      <c r="J412" s="64"/>
    </row>
    <row r="413" spans="1:10" ht="15.75" x14ac:dyDescent="0.25">
      <c r="A413" s="983">
        <v>56</v>
      </c>
      <c r="B413" s="166" t="s">
        <v>4731</v>
      </c>
      <c r="C413" s="181" t="s">
        <v>4809</v>
      </c>
      <c r="D413" s="116" t="s">
        <v>30</v>
      </c>
      <c r="E413" s="116" t="s">
        <v>51</v>
      </c>
      <c r="F413" s="82">
        <v>12</v>
      </c>
      <c r="G413" s="697"/>
      <c r="H413" s="64"/>
      <c r="I413" s="64"/>
      <c r="J413" s="64"/>
    </row>
    <row r="414" spans="1:10" ht="15.75" x14ac:dyDescent="0.25">
      <c r="A414" s="685" t="s">
        <v>94</v>
      </c>
      <c r="B414" s="165" t="s">
        <v>146</v>
      </c>
      <c r="C414" s="16"/>
      <c r="D414" s="15"/>
      <c r="E414" s="15"/>
      <c r="F414" s="84"/>
      <c r="G414" s="697"/>
      <c r="H414" s="64"/>
      <c r="I414" s="64"/>
      <c r="J414" s="64"/>
    </row>
    <row r="415" spans="1:10" ht="15.75" x14ac:dyDescent="0.25">
      <c r="A415" s="682">
        <v>57</v>
      </c>
      <c r="B415" s="166" t="s">
        <v>1346</v>
      </c>
      <c r="C415" s="181" t="s">
        <v>202</v>
      </c>
      <c r="D415" s="116" t="s">
        <v>30</v>
      </c>
      <c r="E415" s="116" t="s">
        <v>51</v>
      </c>
      <c r="F415" s="82">
        <v>13</v>
      </c>
      <c r="G415" s="697"/>
      <c r="H415" s="64"/>
      <c r="I415" s="64"/>
      <c r="J415" s="64"/>
    </row>
    <row r="416" spans="1:10" ht="15.75" x14ac:dyDescent="0.25">
      <c r="A416" s="682">
        <v>58</v>
      </c>
      <c r="B416" s="166" t="s">
        <v>1347</v>
      </c>
      <c r="C416" s="181" t="s">
        <v>202</v>
      </c>
      <c r="D416" s="116" t="s">
        <v>30</v>
      </c>
      <c r="E416" s="116" t="s">
        <v>51</v>
      </c>
      <c r="F416" s="82">
        <v>5</v>
      </c>
      <c r="G416" s="697"/>
      <c r="H416" s="64"/>
      <c r="I416" s="64"/>
      <c r="J416" s="64"/>
    </row>
    <row r="417" spans="1:10" ht="15.75" x14ac:dyDescent="0.25">
      <c r="A417" s="983">
        <v>59</v>
      </c>
      <c r="B417" s="166" t="s">
        <v>4555</v>
      </c>
      <c r="C417" s="181" t="s">
        <v>202</v>
      </c>
      <c r="D417" s="116" t="s">
        <v>30</v>
      </c>
      <c r="E417" s="116" t="s">
        <v>51</v>
      </c>
      <c r="F417" s="82">
        <v>14</v>
      </c>
      <c r="G417" s="697"/>
      <c r="H417" s="64"/>
      <c r="I417" s="64"/>
      <c r="J417" s="64"/>
    </row>
    <row r="418" spans="1:10" ht="15.75" x14ac:dyDescent="0.25">
      <c r="A418" s="983">
        <v>60</v>
      </c>
      <c r="B418" s="166" t="s">
        <v>4556</v>
      </c>
      <c r="C418" s="181" t="s">
        <v>202</v>
      </c>
      <c r="D418" s="116" t="s">
        <v>30</v>
      </c>
      <c r="E418" s="116" t="s">
        <v>51</v>
      </c>
      <c r="F418" s="82">
        <v>18</v>
      </c>
      <c r="G418" s="697"/>
      <c r="H418" s="64"/>
      <c r="I418" s="64"/>
      <c r="J418" s="64"/>
    </row>
    <row r="419" spans="1:10" ht="15.75" x14ac:dyDescent="0.25">
      <c r="A419" s="983">
        <v>61</v>
      </c>
      <c r="B419" s="166" t="s">
        <v>4557</v>
      </c>
      <c r="C419" s="181" t="s">
        <v>202</v>
      </c>
      <c r="D419" s="116" t="s">
        <v>30</v>
      </c>
      <c r="E419" s="116" t="s">
        <v>51</v>
      </c>
      <c r="F419" s="82">
        <v>12</v>
      </c>
      <c r="G419" s="697"/>
      <c r="H419" s="64"/>
      <c r="I419" s="64"/>
      <c r="J419" s="64"/>
    </row>
    <row r="420" spans="1:10" ht="15.75" x14ac:dyDescent="0.25">
      <c r="A420" s="983">
        <v>62</v>
      </c>
      <c r="B420" s="166" t="s">
        <v>4558</v>
      </c>
      <c r="C420" s="181" t="s">
        <v>202</v>
      </c>
      <c r="D420" s="116" t="s">
        <v>30</v>
      </c>
      <c r="E420" s="116" t="s">
        <v>51</v>
      </c>
      <c r="F420" s="82">
        <v>14</v>
      </c>
      <c r="G420" s="697"/>
      <c r="H420" s="64"/>
      <c r="I420" s="64"/>
      <c r="J420" s="64"/>
    </row>
    <row r="421" spans="1:10" ht="15.75" x14ac:dyDescent="0.25">
      <c r="A421" s="983">
        <v>63</v>
      </c>
      <c r="B421" s="166" t="s">
        <v>4559</v>
      </c>
      <c r="C421" s="181" t="s">
        <v>4810</v>
      </c>
      <c r="D421" s="116" t="s">
        <v>30</v>
      </c>
      <c r="E421" s="116" t="s">
        <v>51</v>
      </c>
      <c r="F421" s="82">
        <v>8.5</v>
      </c>
      <c r="G421" s="697"/>
      <c r="H421" s="64"/>
      <c r="I421" s="64"/>
      <c r="J421" s="64"/>
    </row>
    <row r="422" spans="1:10" ht="15.75" x14ac:dyDescent="0.25">
      <c r="A422" s="983">
        <v>64</v>
      </c>
      <c r="B422" s="166" t="s">
        <v>4560</v>
      </c>
      <c r="C422" s="181" t="s">
        <v>4810</v>
      </c>
      <c r="D422" s="116" t="s">
        <v>30</v>
      </c>
      <c r="E422" s="116" t="s">
        <v>51</v>
      </c>
      <c r="F422" s="82">
        <v>6.1</v>
      </c>
      <c r="G422" s="697"/>
      <c r="H422" s="64"/>
      <c r="I422" s="64"/>
      <c r="J422" s="64"/>
    </row>
    <row r="423" spans="1:10" ht="15.75" x14ac:dyDescent="0.25">
      <c r="A423" s="983">
        <v>65</v>
      </c>
      <c r="B423" s="166" t="s">
        <v>4561</v>
      </c>
      <c r="C423" s="181" t="s">
        <v>4810</v>
      </c>
      <c r="D423" s="116" t="s">
        <v>30</v>
      </c>
      <c r="E423" s="116" t="s">
        <v>51</v>
      </c>
      <c r="F423" s="82">
        <v>38.5</v>
      </c>
      <c r="G423" s="697"/>
      <c r="H423" s="64"/>
      <c r="I423" s="64"/>
      <c r="J423" s="64"/>
    </row>
    <row r="424" spans="1:10" ht="15.75" x14ac:dyDescent="0.25">
      <c r="A424" s="983">
        <v>66</v>
      </c>
      <c r="B424" s="166" t="s">
        <v>4559</v>
      </c>
      <c r="C424" s="181" t="s">
        <v>4811</v>
      </c>
      <c r="D424" s="116" t="s">
        <v>30</v>
      </c>
      <c r="E424" s="116" t="s">
        <v>51</v>
      </c>
      <c r="F424" s="82">
        <v>0.7</v>
      </c>
      <c r="G424" s="697"/>
      <c r="H424" s="64"/>
      <c r="I424" s="64"/>
      <c r="J424" s="64"/>
    </row>
    <row r="425" spans="1:10" ht="15.75" x14ac:dyDescent="0.25">
      <c r="A425" s="983">
        <v>67</v>
      </c>
      <c r="B425" s="166" t="s">
        <v>4562</v>
      </c>
      <c r="C425" s="181" t="s">
        <v>4812</v>
      </c>
      <c r="D425" s="116" t="s">
        <v>30</v>
      </c>
      <c r="E425" s="116" t="s">
        <v>51</v>
      </c>
      <c r="F425" s="82">
        <v>58.7</v>
      </c>
      <c r="G425" s="697"/>
      <c r="H425" s="64"/>
      <c r="I425" s="64"/>
      <c r="J425" s="64"/>
    </row>
    <row r="426" spans="1:10" ht="15.75" x14ac:dyDescent="0.25">
      <c r="A426" s="983">
        <v>68</v>
      </c>
      <c r="B426" s="166" t="s">
        <v>4563</v>
      </c>
      <c r="C426" s="181" t="s">
        <v>4812</v>
      </c>
      <c r="D426" s="116" t="s">
        <v>30</v>
      </c>
      <c r="E426" s="116" t="s">
        <v>51</v>
      </c>
      <c r="F426" s="82">
        <v>128</v>
      </c>
      <c r="G426" s="697"/>
      <c r="H426" s="64"/>
      <c r="I426" s="64"/>
      <c r="J426" s="64"/>
    </row>
    <row r="427" spans="1:10" ht="31.5" x14ac:dyDescent="0.25">
      <c r="A427" s="983">
        <v>69</v>
      </c>
      <c r="B427" s="166" t="s">
        <v>4564</v>
      </c>
      <c r="C427" s="181" t="s">
        <v>4812</v>
      </c>
      <c r="D427" s="116" t="s">
        <v>30</v>
      </c>
      <c r="E427" s="116" t="s">
        <v>7</v>
      </c>
      <c r="F427" s="82">
        <v>33.299999999999997</v>
      </c>
      <c r="G427" s="697"/>
      <c r="H427" s="64"/>
      <c r="I427" s="64"/>
      <c r="J427" s="64"/>
    </row>
    <row r="428" spans="1:10" ht="15.75" x14ac:dyDescent="0.25">
      <c r="A428" s="685" t="s">
        <v>203</v>
      </c>
      <c r="B428" s="165" t="s">
        <v>147</v>
      </c>
      <c r="C428" s="16"/>
      <c r="D428" s="15"/>
      <c r="E428" s="15"/>
      <c r="F428" s="84"/>
      <c r="G428" s="697"/>
      <c r="H428" s="64"/>
      <c r="I428" s="64"/>
      <c r="J428" s="64"/>
    </row>
    <row r="429" spans="1:10" ht="15.75" x14ac:dyDescent="0.25">
      <c r="A429" s="682">
        <v>70</v>
      </c>
      <c r="B429" s="166" t="s">
        <v>4565</v>
      </c>
      <c r="C429" s="181" t="s">
        <v>4813</v>
      </c>
      <c r="D429" s="116" t="s">
        <v>30</v>
      </c>
      <c r="E429" s="116" t="s">
        <v>51</v>
      </c>
      <c r="F429" s="82">
        <v>12</v>
      </c>
      <c r="G429" s="697"/>
      <c r="H429" s="64"/>
      <c r="I429" s="64"/>
      <c r="J429" s="64"/>
    </row>
    <row r="430" spans="1:10" ht="15.75" x14ac:dyDescent="0.25">
      <c r="A430" s="682">
        <v>71</v>
      </c>
      <c r="B430" s="166" t="s">
        <v>1619</v>
      </c>
      <c r="C430" s="181" t="s">
        <v>4814</v>
      </c>
      <c r="D430" s="116" t="s">
        <v>30</v>
      </c>
      <c r="E430" s="116" t="s">
        <v>51</v>
      </c>
      <c r="F430" s="82">
        <v>10</v>
      </c>
      <c r="G430" s="697"/>
      <c r="H430" s="64"/>
      <c r="I430" s="64"/>
      <c r="J430" s="64"/>
    </row>
    <row r="431" spans="1:10" ht="15.75" x14ac:dyDescent="0.25">
      <c r="A431" s="983">
        <v>72</v>
      </c>
      <c r="B431" s="166" t="s">
        <v>4566</v>
      </c>
      <c r="C431" s="181" t="s">
        <v>193</v>
      </c>
      <c r="D431" s="116" t="s">
        <v>30</v>
      </c>
      <c r="E431" s="116" t="s">
        <v>51</v>
      </c>
      <c r="F431" s="82">
        <v>15</v>
      </c>
      <c r="G431" s="697"/>
      <c r="H431" s="64"/>
      <c r="I431" s="64"/>
      <c r="J431" s="64"/>
    </row>
    <row r="432" spans="1:10" ht="15.75" x14ac:dyDescent="0.25">
      <c r="A432" s="983">
        <v>73</v>
      </c>
      <c r="B432" s="166" t="s">
        <v>4567</v>
      </c>
      <c r="C432" s="181" t="s">
        <v>4815</v>
      </c>
      <c r="D432" s="116" t="s">
        <v>30</v>
      </c>
      <c r="E432" s="116" t="s">
        <v>51</v>
      </c>
      <c r="F432" s="82">
        <v>20</v>
      </c>
      <c r="G432" s="697"/>
      <c r="H432" s="64"/>
      <c r="I432" s="64"/>
      <c r="J432" s="64"/>
    </row>
    <row r="433" spans="1:10" ht="15.75" x14ac:dyDescent="0.25">
      <c r="A433" s="983">
        <v>74</v>
      </c>
      <c r="B433" s="166" t="s">
        <v>4568</v>
      </c>
      <c r="C433" s="181" t="s">
        <v>4816</v>
      </c>
      <c r="D433" s="116" t="s">
        <v>30</v>
      </c>
      <c r="E433" s="116" t="s">
        <v>51</v>
      </c>
      <c r="F433" s="82">
        <v>14</v>
      </c>
      <c r="G433" s="697"/>
      <c r="H433" s="64"/>
      <c r="I433" s="64"/>
      <c r="J433" s="64"/>
    </row>
    <row r="434" spans="1:10" ht="15.75" x14ac:dyDescent="0.25">
      <c r="A434" s="983">
        <v>75</v>
      </c>
      <c r="B434" s="166" t="s">
        <v>1619</v>
      </c>
      <c r="C434" s="181" t="s">
        <v>4816</v>
      </c>
      <c r="D434" s="116" t="s">
        <v>30</v>
      </c>
      <c r="E434" s="116" t="s">
        <v>51</v>
      </c>
      <c r="F434" s="82">
        <v>6</v>
      </c>
      <c r="G434" s="697"/>
      <c r="H434" s="64"/>
      <c r="I434" s="64"/>
      <c r="J434" s="64"/>
    </row>
    <row r="435" spans="1:10" ht="15.75" x14ac:dyDescent="0.25">
      <c r="A435" s="983">
        <v>76</v>
      </c>
      <c r="B435" s="166" t="s">
        <v>1348</v>
      </c>
      <c r="C435" s="181" t="s">
        <v>4816</v>
      </c>
      <c r="D435" s="116" t="s">
        <v>30</v>
      </c>
      <c r="E435" s="116" t="s">
        <v>7</v>
      </c>
      <c r="F435" s="82">
        <v>15</v>
      </c>
      <c r="G435" s="697"/>
      <c r="H435" s="64"/>
      <c r="I435" s="64"/>
      <c r="J435" s="64"/>
    </row>
    <row r="436" spans="1:10" ht="15.75" x14ac:dyDescent="0.25">
      <c r="A436" s="983">
        <v>77</v>
      </c>
      <c r="B436" s="166" t="s">
        <v>4569</v>
      </c>
      <c r="C436" s="181" t="s">
        <v>4817</v>
      </c>
      <c r="D436" s="116" t="s">
        <v>30</v>
      </c>
      <c r="E436" s="116" t="s">
        <v>51</v>
      </c>
      <c r="F436" s="82">
        <v>8.3000000000000007</v>
      </c>
      <c r="G436" s="697"/>
      <c r="H436" s="64"/>
      <c r="I436" s="64"/>
      <c r="J436" s="64"/>
    </row>
    <row r="437" spans="1:10" ht="15.75" x14ac:dyDescent="0.25">
      <c r="A437" s="983">
        <v>78</v>
      </c>
      <c r="B437" s="166" t="s">
        <v>4570</v>
      </c>
      <c r="C437" s="181" t="s">
        <v>4817</v>
      </c>
      <c r="D437" s="116" t="s">
        <v>30</v>
      </c>
      <c r="E437" s="116" t="s">
        <v>51</v>
      </c>
      <c r="F437" s="82">
        <v>14.5</v>
      </c>
      <c r="G437" s="697"/>
      <c r="H437" s="64"/>
      <c r="I437" s="64"/>
      <c r="J437" s="64"/>
    </row>
    <row r="438" spans="1:10" ht="15.75" x14ac:dyDescent="0.25">
      <c r="A438" s="983">
        <v>79</v>
      </c>
      <c r="B438" s="166" t="s">
        <v>4571</v>
      </c>
      <c r="C438" s="181" t="s">
        <v>4817</v>
      </c>
      <c r="D438" s="116" t="s">
        <v>30</v>
      </c>
      <c r="E438" s="116" t="s">
        <v>51</v>
      </c>
      <c r="F438" s="82">
        <v>67.2</v>
      </c>
      <c r="G438" s="697"/>
      <c r="H438" s="64"/>
      <c r="I438" s="64"/>
      <c r="J438" s="64"/>
    </row>
    <row r="439" spans="1:10" ht="15.75" x14ac:dyDescent="0.25">
      <c r="A439" s="983">
        <v>80</v>
      </c>
      <c r="B439" s="166" t="s">
        <v>4572</v>
      </c>
      <c r="C439" s="181" t="s">
        <v>4817</v>
      </c>
      <c r="D439" s="116" t="s">
        <v>30</v>
      </c>
      <c r="E439" s="116" t="s">
        <v>51</v>
      </c>
      <c r="F439" s="82">
        <v>45.5</v>
      </c>
      <c r="G439" s="697"/>
      <c r="H439" s="64"/>
      <c r="I439" s="64"/>
      <c r="J439" s="64"/>
    </row>
    <row r="440" spans="1:10" ht="31.5" x14ac:dyDescent="0.25">
      <c r="A440" s="983">
        <v>81</v>
      </c>
      <c r="B440" s="166" t="s">
        <v>1349</v>
      </c>
      <c r="C440" s="181" t="s">
        <v>4817</v>
      </c>
      <c r="D440" s="116" t="s">
        <v>30</v>
      </c>
      <c r="E440" s="116" t="s">
        <v>51</v>
      </c>
      <c r="F440" s="82">
        <v>15</v>
      </c>
      <c r="G440" s="697"/>
      <c r="H440" s="64"/>
      <c r="I440" s="64"/>
      <c r="J440" s="64"/>
    </row>
    <row r="441" spans="1:10" ht="15.75" x14ac:dyDescent="0.25">
      <c r="A441" s="983">
        <v>82</v>
      </c>
      <c r="B441" s="166" t="s">
        <v>1350</v>
      </c>
      <c r="C441" s="181" t="s">
        <v>4817</v>
      </c>
      <c r="D441" s="116" t="s">
        <v>30</v>
      </c>
      <c r="E441" s="116" t="s">
        <v>51</v>
      </c>
      <c r="F441" s="82">
        <v>10</v>
      </c>
      <c r="G441" s="697"/>
      <c r="H441" s="64"/>
      <c r="I441" s="64"/>
      <c r="J441" s="64"/>
    </row>
    <row r="442" spans="1:10" ht="15.75" x14ac:dyDescent="0.25">
      <c r="A442" s="685" t="s">
        <v>777</v>
      </c>
      <c r="B442" s="165" t="s">
        <v>149</v>
      </c>
      <c r="C442" s="16"/>
      <c r="D442" s="15"/>
      <c r="E442" s="15"/>
      <c r="F442" s="84"/>
      <c r="G442" s="697"/>
      <c r="H442" s="64"/>
      <c r="I442" s="64"/>
      <c r="J442" s="64"/>
    </row>
    <row r="443" spans="1:10" ht="30" x14ac:dyDescent="0.25">
      <c r="A443" s="682">
        <v>83</v>
      </c>
      <c r="B443" s="229" t="s">
        <v>6092</v>
      </c>
      <c r="C443" s="140" t="s">
        <v>149</v>
      </c>
      <c r="D443" s="140"/>
      <c r="E443" s="141" t="s">
        <v>7</v>
      </c>
      <c r="F443" s="142">
        <v>100</v>
      </c>
      <c r="G443" s="700"/>
      <c r="H443" s="122"/>
      <c r="I443" s="76"/>
      <c r="J443" s="75"/>
    </row>
    <row r="444" spans="1:10" ht="30" x14ac:dyDescent="0.25">
      <c r="A444" s="682">
        <v>84</v>
      </c>
      <c r="B444" s="229" t="s">
        <v>6093</v>
      </c>
      <c r="C444" s="140" t="s">
        <v>149</v>
      </c>
      <c r="D444" s="140"/>
      <c r="E444" s="141" t="s">
        <v>7</v>
      </c>
      <c r="F444" s="142">
        <v>80</v>
      </c>
      <c r="G444" s="700"/>
      <c r="H444" s="122"/>
      <c r="I444" s="76"/>
      <c r="J444" s="75"/>
    </row>
    <row r="445" spans="1:10" ht="22.5" customHeight="1" x14ac:dyDescent="0.25">
      <c r="A445" s="983">
        <v>85</v>
      </c>
      <c r="B445" s="166" t="s">
        <v>1351</v>
      </c>
      <c r="C445" s="181" t="s">
        <v>4818</v>
      </c>
      <c r="D445" s="116" t="s">
        <v>30</v>
      </c>
      <c r="E445" s="116" t="s">
        <v>51</v>
      </c>
      <c r="F445" s="82">
        <v>35</v>
      </c>
      <c r="G445" s="697"/>
      <c r="H445" s="64"/>
      <c r="I445" s="64"/>
      <c r="J445" s="64"/>
    </row>
    <row r="446" spans="1:10" ht="15.75" x14ac:dyDescent="0.25">
      <c r="A446" s="983">
        <v>86</v>
      </c>
      <c r="B446" s="166" t="s">
        <v>4575</v>
      </c>
      <c r="C446" s="181" t="s">
        <v>4819</v>
      </c>
      <c r="D446" s="116" t="s">
        <v>30</v>
      </c>
      <c r="E446" s="116" t="s">
        <v>51</v>
      </c>
      <c r="F446" s="82">
        <v>50</v>
      </c>
      <c r="G446" s="697"/>
      <c r="H446" s="64"/>
      <c r="I446" s="64"/>
      <c r="J446" s="64"/>
    </row>
    <row r="447" spans="1:10" ht="15.75" x14ac:dyDescent="0.25">
      <c r="A447" s="983">
        <v>87</v>
      </c>
      <c r="B447" s="166" t="s">
        <v>4574</v>
      </c>
      <c r="C447" s="181" t="s">
        <v>4819</v>
      </c>
      <c r="D447" s="116" t="s">
        <v>30</v>
      </c>
      <c r="E447" s="116" t="s">
        <v>51</v>
      </c>
      <c r="F447" s="82">
        <v>10</v>
      </c>
      <c r="G447" s="697"/>
      <c r="H447" s="64"/>
      <c r="I447" s="64"/>
      <c r="J447" s="64"/>
    </row>
    <row r="448" spans="1:10" ht="15.75" x14ac:dyDescent="0.25">
      <c r="A448" s="983">
        <v>88</v>
      </c>
      <c r="B448" s="166" t="s">
        <v>1352</v>
      </c>
      <c r="C448" s="181" t="s">
        <v>4819</v>
      </c>
      <c r="D448" s="116" t="s">
        <v>30</v>
      </c>
      <c r="E448" s="116" t="s">
        <v>51</v>
      </c>
      <c r="F448" s="82">
        <v>15</v>
      </c>
      <c r="G448" s="697"/>
      <c r="H448" s="64"/>
      <c r="I448" s="64"/>
      <c r="J448" s="64"/>
    </row>
    <row r="449" spans="1:10" ht="15.75" x14ac:dyDescent="0.25">
      <c r="A449" s="983">
        <v>89</v>
      </c>
      <c r="B449" s="166" t="s">
        <v>1353</v>
      </c>
      <c r="C449" s="181" t="s">
        <v>4819</v>
      </c>
      <c r="D449" s="116" t="s">
        <v>30</v>
      </c>
      <c r="E449" s="116" t="s">
        <v>51</v>
      </c>
      <c r="F449" s="82">
        <v>5</v>
      </c>
      <c r="G449" s="697"/>
      <c r="H449" s="64"/>
      <c r="I449" s="64"/>
      <c r="J449" s="64"/>
    </row>
    <row r="450" spans="1:10" ht="15.75" x14ac:dyDescent="0.25">
      <c r="A450" s="983">
        <v>90</v>
      </c>
      <c r="B450" s="166" t="s">
        <v>4573</v>
      </c>
      <c r="C450" s="181" t="s">
        <v>4820</v>
      </c>
      <c r="D450" s="116" t="s">
        <v>30</v>
      </c>
      <c r="E450" s="116" t="s">
        <v>51</v>
      </c>
      <c r="F450" s="82">
        <v>10</v>
      </c>
      <c r="G450" s="697"/>
      <c r="H450" s="64"/>
      <c r="I450" s="64"/>
      <c r="J450" s="64"/>
    </row>
    <row r="451" spans="1:10" ht="15.75" x14ac:dyDescent="0.25">
      <c r="A451" s="983">
        <v>91</v>
      </c>
      <c r="B451" s="166" t="s">
        <v>4576</v>
      </c>
      <c r="C451" s="181" t="s">
        <v>4820</v>
      </c>
      <c r="D451" s="116" t="s">
        <v>30</v>
      </c>
      <c r="E451" s="116" t="s">
        <v>51</v>
      </c>
      <c r="F451" s="82">
        <v>35</v>
      </c>
      <c r="G451" s="697"/>
      <c r="H451" s="64"/>
      <c r="I451" s="64"/>
      <c r="J451" s="64"/>
    </row>
    <row r="452" spans="1:10" ht="15.75" x14ac:dyDescent="0.25">
      <c r="A452" s="983">
        <v>92</v>
      </c>
      <c r="B452" s="166" t="s">
        <v>1354</v>
      </c>
      <c r="C452" s="181" t="s">
        <v>4821</v>
      </c>
      <c r="D452" s="116" t="s">
        <v>30</v>
      </c>
      <c r="E452" s="116" t="s">
        <v>51</v>
      </c>
      <c r="F452" s="82">
        <v>20</v>
      </c>
      <c r="G452" s="697"/>
      <c r="H452" s="64"/>
      <c r="I452" s="64"/>
      <c r="J452" s="64"/>
    </row>
    <row r="453" spans="1:10" ht="15.75" x14ac:dyDescent="0.25">
      <c r="A453" s="983">
        <v>93</v>
      </c>
      <c r="B453" s="166" t="s">
        <v>4577</v>
      </c>
      <c r="C453" s="181" t="s">
        <v>4821</v>
      </c>
      <c r="D453" s="116" t="s">
        <v>30</v>
      </c>
      <c r="E453" s="116" t="s">
        <v>51</v>
      </c>
      <c r="F453" s="82">
        <v>5</v>
      </c>
      <c r="G453" s="697"/>
      <c r="H453" s="64"/>
      <c r="I453" s="64"/>
      <c r="J453" s="64"/>
    </row>
    <row r="454" spans="1:10" ht="15.75" x14ac:dyDescent="0.25">
      <c r="A454" s="983">
        <v>94</v>
      </c>
      <c r="B454" s="166" t="s">
        <v>4578</v>
      </c>
      <c r="C454" s="181" t="s">
        <v>4821</v>
      </c>
      <c r="D454" s="116" t="s">
        <v>30</v>
      </c>
      <c r="E454" s="116" t="s">
        <v>51</v>
      </c>
      <c r="F454" s="82">
        <v>20</v>
      </c>
      <c r="G454" s="697"/>
      <c r="H454" s="64"/>
      <c r="I454" s="64"/>
      <c r="J454" s="64"/>
    </row>
    <row r="455" spans="1:10" ht="15.75" x14ac:dyDescent="0.25">
      <c r="A455" s="983">
        <v>95</v>
      </c>
      <c r="B455" s="166" t="s">
        <v>4579</v>
      </c>
      <c r="C455" s="181" t="s">
        <v>4821</v>
      </c>
      <c r="D455" s="116" t="s">
        <v>30</v>
      </c>
      <c r="E455" s="116" t="s">
        <v>51</v>
      </c>
      <c r="F455" s="82">
        <v>6</v>
      </c>
      <c r="G455" s="697"/>
      <c r="H455" s="64"/>
      <c r="I455" s="64"/>
      <c r="J455" s="64"/>
    </row>
    <row r="456" spans="1:10" ht="15.75" x14ac:dyDescent="0.25">
      <c r="A456" s="983">
        <v>96</v>
      </c>
      <c r="B456" s="166" t="s">
        <v>1355</v>
      </c>
      <c r="C456" s="181" t="s">
        <v>4821</v>
      </c>
      <c r="D456" s="116" t="s">
        <v>30</v>
      </c>
      <c r="E456" s="116" t="s">
        <v>51</v>
      </c>
      <c r="F456" s="82">
        <v>10</v>
      </c>
      <c r="G456" s="697"/>
      <c r="H456" s="64"/>
      <c r="I456" s="64"/>
      <c r="J456" s="64"/>
    </row>
    <row r="457" spans="1:10" ht="15.75" x14ac:dyDescent="0.25">
      <c r="A457" s="983">
        <v>97</v>
      </c>
      <c r="B457" s="166" t="s">
        <v>1356</v>
      </c>
      <c r="C457" s="181" t="s">
        <v>4821</v>
      </c>
      <c r="D457" s="116" t="s">
        <v>30</v>
      </c>
      <c r="E457" s="116" t="s">
        <v>51</v>
      </c>
      <c r="F457" s="82">
        <v>80</v>
      </c>
      <c r="G457" s="697"/>
      <c r="H457" s="64"/>
      <c r="I457" s="64"/>
      <c r="J457" s="64"/>
    </row>
    <row r="458" spans="1:10" ht="15.75" x14ac:dyDescent="0.25">
      <c r="A458" s="983">
        <v>98</v>
      </c>
      <c r="B458" s="166" t="s">
        <v>4580</v>
      </c>
      <c r="C458" s="181" t="s">
        <v>4822</v>
      </c>
      <c r="D458" s="116" t="s">
        <v>30</v>
      </c>
      <c r="E458" s="116" t="s">
        <v>51</v>
      </c>
      <c r="F458" s="82">
        <v>120</v>
      </c>
      <c r="G458" s="697"/>
      <c r="H458" s="64"/>
      <c r="I458" s="64"/>
      <c r="J458" s="64"/>
    </row>
    <row r="459" spans="1:10" ht="15.75" x14ac:dyDescent="0.25">
      <c r="A459" s="983">
        <v>99</v>
      </c>
      <c r="B459" s="166" t="s">
        <v>1357</v>
      </c>
      <c r="C459" s="181" t="s">
        <v>4822</v>
      </c>
      <c r="D459" s="116" t="s">
        <v>30</v>
      </c>
      <c r="E459" s="116" t="s">
        <v>51</v>
      </c>
      <c r="F459" s="82">
        <v>50</v>
      </c>
      <c r="G459" s="697"/>
      <c r="H459" s="64"/>
      <c r="I459" s="64"/>
      <c r="J459" s="64"/>
    </row>
    <row r="460" spans="1:10" ht="15.75" x14ac:dyDescent="0.25">
      <c r="A460" s="685" t="s">
        <v>778</v>
      </c>
      <c r="B460" s="165" t="s">
        <v>787</v>
      </c>
      <c r="C460" s="16"/>
      <c r="D460" s="15"/>
      <c r="E460" s="15"/>
      <c r="F460" s="84"/>
      <c r="G460" s="697"/>
      <c r="H460" s="64"/>
      <c r="I460" s="64"/>
      <c r="J460" s="64"/>
    </row>
    <row r="461" spans="1:10" ht="15.75" x14ac:dyDescent="0.25">
      <c r="A461" s="682">
        <v>100</v>
      </c>
      <c r="B461" s="166" t="s">
        <v>1358</v>
      </c>
      <c r="C461" s="181" t="s">
        <v>4823</v>
      </c>
      <c r="D461" s="116" t="s">
        <v>30</v>
      </c>
      <c r="E461" s="116" t="s">
        <v>51</v>
      </c>
      <c r="F461" s="82">
        <v>14</v>
      </c>
      <c r="G461" s="697"/>
      <c r="H461" s="64"/>
      <c r="I461" s="64"/>
      <c r="J461" s="64"/>
    </row>
    <row r="462" spans="1:10" ht="15.75" x14ac:dyDescent="0.25">
      <c r="A462" s="682">
        <v>101</v>
      </c>
      <c r="B462" s="166" t="s">
        <v>4581</v>
      </c>
      <c r="C462" s="181" t="s">
        <v>4823</v>
      </c>
      <c r="D462" s="116" t="s">
        <v>30</v>
      </c>
      <c r="E462" s="116" t="s">
        <v>51</v>
      </c>
      <c r="F462" s="82">
        <v>14.5</v>
      </c>
      <c r="G462" s="697"/>
      <c r="H462" s="64"/>
      <c r="I462" s="64"/>
      <c r="J462" s="64"/>
    </row>
    <row r="463" spans="1:10" ht="15.75" x14ac:dyDescent="0.25">
      <c r="A463" s="983">
        <v>102</v>
      </c>
      <c r="B463" s="166" t="s">
        <v>4582</v>
      </c>
      <c r="C463" s="181" t="s">
        <v>4824</v>
      </c>
      <c r="D463" s="116" t="s">
        <v>30</v>
      </c>
      <c r="E463" s="116" t="s">
        <v>51</v>
      </c>
      <c r="F463" s="82">
        <v>13.3</v>
      </c>
      <c r="G463" s="697"/>
      <c r="H463" s="64"/>
      <c r="I463" s="64"/>
      <c r="J463" s="64"/>
    </row>
    <row r="464" spans="1:10" ht="15.75" x14ac:dyDescent="0.25">
      <c r="A464" s="983">
        <v>103</v>
      </c>
      <c r="B464" s="166" t="s">
        <v>4560</v>
      </c>
      <c r="C464" s="181" t="s">
        <v>4824</v>
      </c>
      <c r="D464" s="116" t="s">
        <v>30</v>
      </c>
      <c r="E464" s="116" t="s">
        <v>51</v>
      </c>
      <c r="F464" s="82">
        <v>43.4</v>
      </c>
      <c r="G464" s="697"/>
      <c r="H464" s="64"/>
      <c r="I464" s="64"/>
      <c r="J464" s="64"/>
    </row>
    <row r="465" spans="1:10" ht="15.75" x14ac:dyDescent="0.25">
      <c r="A465" s="983">
        <v>104</v>
      </c>
      <c r="B465" s="166" t="s">
        <v>4582</v>
      </c>
      <c r="C465" s="181" t="s">
        <v>315</v>
      </c>
      <c r="D465" s="116" t="s">
        <v>30</v>
      </c>
      <c r="E465" s="116" t="s">
        <v>51</v>
      </c>
      <c r="F465" s="82">
        <v>16.2</v>
      </c>
      <c r="G465" s="697"/>
      <c r="H465" s="64"/>
      <c r="I465" s="64"/>
      <c r="J465" s="64"/>
    </row>
    <row r="466" spans="1:10" ht="15.75" x14ac:dyDescent="0.25">
      <c r="A466" s="983">
        <v>105</v>
      </c>
      <c r="B466" s="166" t="s">
        <v>1359</v>
      </c>
      <c r="C466" s="181" t="s">
        <v>315</v>
      </c>
      <c r="D466" s="116" t="s">
        <v>30</v>
      </c>
      <c r="E466" s="116" t="s">
        <v>51</v>
      </c>
      <c r="F466" s="82">
        <v>48.9</v>
      </c>
      <c r="G466" s="697"/>
      <c r="H466" s="64"/>
      <c r="I466" s="64"/>
      <c r="J466" s="64"/>
    </row>
    <row r="467" spans="1:10" ht="15.75" x14ac:dyDescent="0.25">
      <c r="A467" s="983">
        <v>106</v>
      </c>
      <c r="B467" s="166" t="s">
        <v>1360</v>
      </c>
      <c r="C467" s="181" t="s">
        <v>315</v>
      </c>
      <c r="D467" s="116" t="s">
        <v>30</v>
      </c>
      <c r="E467" s="116" t="s">
        <v>51</v>
      </c>
      <c r="F467" s="82">
        <v>21.3</v>
      </c>
      <c r="G467" s="697"/>
      <c r="H467" s="64"/>
      <c r="I467" s="64"/>
      <c r="J467" s="64"/>
    </row>
    <row r="468" spans="1:10" ht="15.75" x14ac:dyDescent="0.25">
      <c r="A468" s="983">
        <v>107</v>
      </c>
      <c r="B468" s="166" t="s">
        <v>4583</v>
      </c>
      <c r="C468" s="181" t="s">
        <v>4825</v>
      </c>
      <c r="D468" s="116" t="s">
        <v>30</v>
      </c>
      <c r="E468" s="116" t="s">
        <v>51</v>
      </c>
      <c r="F468" s="82">
        <v>21.2</v>
      </c>
      <c r="G468" s="697"/>
      <c r="H468" s="64"/>
      <c r="I468" s="64"/>
      <c r="J468" s="64"/>
    </row>
    <row r="469" spans="1:10" ht="15.75" x14ac:dyDescent="0.25">
      <c r="A469" s="983">
        <v>108</v>
      </c>
      <c r="B469" s="166" t="s">
        <v>1085</v>
      </c>
      <c r="C469" s="181" t="s">
        <v>4825</v>
      </c>
      <c r="D469" s="116" t="s">
        <v>30</v>
      </c>
      <c r="E469" s="116" t="s">
        <v>51</v>
      </c>
      <c r="F469" s="82">
        <v>11.7</v>
      </c>
      <c r="G469" s="697"/>
      <c r="H469" s="64"/>
      <c r="I469" s="64"/>
      <c r="J469" s="64"/>
    </row>
    <row r="470" spans="1:10" ht="15.75" x14ac:dyDescent="0.25">
      <c r="A470" s="685" t="s">
        <v>780</v>
      </c>
      <c r="B470" s="165" t="s">
        <v>148</v>
      </c>
      <c r="C470" s="16"/>
      <c r="D470" s="15"/>
      <c r="E470" s="15"/>
      <c r="F470" s="84"/>
      <c r="G470" s="697"/>
      <c r="H470" s="64"/>
      <c r="I470" s="64"/>
      <c r="J470" s="64"/>
    </row>
    <row r="471" spans="1:10" ht="15.75" x14ac:dyDescent="0.25">
      <c r="A471" s="682">
        <v>109</v>
      </c>
      <c r="B471" s="166" t="s">
        <v>1086</v>
      </c>
      <c r="C471" s="181" t="s">
        <v>4826</v>
      </c>
      <c r="D471" s="116" t="s">
        <v>30</v>
      </c>
      <c r="E471" s="116" t="s">
        <v>7</v>
      </c>
      <c r="F471" s="82">
        <v>25</v>
      </c>
      <c r="G471" s="697"/>
      <c r="H471" s="64"/>
      <c r="I471" s="64"/>
      <c r="J471" s="64"/>
    </row>
    <row r="472" spans="1:10" ht="15.75" x14ac:dyDescent="0.25">
      <c r="A472" s="682">
        <v>110</v>
      </c>
      <c r="B472" s="166" t="s">
        <v>1087</v>
      </c>
      <c r="C472" s="181" t="s">
        <v>4827</v>
      </c>
      <c r="D472" s="116" t="s">
        <v>30</v>
      </c>
      <c r="E472" s="116" t="s">
        <v>7</v>
      </c>
      <c r="F472" s="82">
        <v>20</v>
      </c>
      <c r="G472" s="697"/>
      <c r="H472" s="64"/>
      <c r="I472" s="64"/>
      <c r="J472" s="64"/>
    </row>
    <row r="473" spans="1:10" ht="15.75" x14ac:dyDescent="0.25">
      <c r="A473" s="983">
        <v>111</v>
      </c>
      <c r="B473" s="166" t="s">
        <v>1361</v>
      </c>
      <c r="C473" s="181" t="s">
        <v>4828</v>
      </c>
      <c r="D473" s="116" t="s">
        <v>30</v>
      </c>
      <c r="E473" s="116" t="s">
        <v>7</v>
      </c>
      <c r="F473" s="82">
        <v>15</v>
      </c>
      <c r="G473" s="697"/>
      <c r="H473" s="64"/>
      <c r="I473" s="64"/>
      <c r="J473" s="64"/>
    </row>
    <row r="474" spans="1:10" ht="15.75" x14ac:dyDescent="0.25">
      <c r="A474" s="983">
        <v>112</v>
      </c>
      <c r="B474" s="166" t="s">
        <v>1088</v>
      </c>
      <c r="C474" s="181" t="s">
        <v>4829</v>
      </c>
      <c r="D474" s="116" t="s">
        <v>30</v>
      </c>
      <c r="E474" s="116" t="s">
        <v>7</v>
      </c>
      <c r="F474" s="82">
        <v>51</v>
      </c>
      <c r="G474" s="697"/>
      <c r="H474" s="64"/>
      <c r="I474" s="64"/>
      <c r="J474" s="64"/>
    </row>
    <row r="475" spans="1:10" ht="15.75" x14ac:dyDescent="0.25">
      <c r="A475" s="685" t="s">
        <v>781</v>
      </c>
      <c r="B475" s="165" t="s">
        <v>159</v>
      </c>
      <c r="C475" s="16"/>
      <c r="D475" s="15"/>
      <c r="E475" s="15"/>
      <c r="F475" s="84"/>
      <c r="G475" s="697"/>
      <c r="H475" s="64"/>
      <c r="I475" s="64"/>
      <c r="J475" s="64"/>
    </row>
    <row r="476" spans="1:10" ht="15.75" x14ac:dyDescent="0.25">
      <c r="A476" s="682">
        <v>113</v>
      </c>
      <c r="B476" s="166" t="s">
        <v>1143</v>
      </c>
      <c r="C476" s="181" t="s">
        <v>4830</v>
      </c>
      <c r="D476" s="116" t="s">
        <v>30</v>
      </c>
      <c r="E476" s="116" t="s">
        <v>51</v>
      </c>
      <c r="F476" s="82">
        <v>29.5</v>
      </c>
      <c r="G476" s="697"/>
      <c r="H476" s="64"/>
      <c r="I476" s="64"/>
      <c r="J476" s="64"/>
    </row>
    <row r="477" spans="1:10" ht="15.75" x14ac:dyDescent="0.25">
      <c r="A477" s="685" t="s">
        <v>782</v>
      </c>
      <c r="B477" s="165" t="s">
        <v>788</v>
      </c>
      <c r="C477" s="18"/>
      <c r="D477" s="15"/>
      <c r="E477" s="15"/>
      <c r="F477" s="84"/>
      <c r="G477" s="697"/>
      <c r="H477" s="64"/>
      <c r="I477" s="64"/>
      <c r="J477" s="64"/>
    </row>
    <row r="478" spans="1:10" ht="15.75" x14ac:dyDescent="0.25">
      <c r="A478" s="682">
        <v>114</v>
      </c>
      <c r="B478" s="166" t="s">
        <v>1089</v>
      </c>
      <c r="C478" s="181" t="s">
        <v>4831</v>
      </c>
      <c r="D478" s="116" t="s">
        <v>30</v>
      </c>
      <c r="E478" s="116" t="s">
        <v>7</v>
      </c>
      <c r="F478" s="82">
        <v>12</v>
      </c>
      <c r="G478" s="697"/>
      <c r="H478" s="64"/>
      <c r="I478" s="64"/>
      <c r="J478" s="64"/>
    </row>
    <row r="479" spans="1:10" ht="15.75" x14ac:dyDescent="0.25">
      <c r="A479" s="682">
        <v>115</v>
      </c>
      <c r="B479" s="166" t="s">
        <v>1090</v>
      </c>
      <c r="C479" s="181" t="s">
        <v>4831</v>
      </c>
      <c r="D479" s="116" t="s">
        <v>30</v>
      </c>
      <c r="E479" s="116" t="s">
        <v>51</v>
      </c>
      <c r="F479" s="82">
        <v>20</v>
      </c>
      <c r="G479" s="697"/>
      <c r="H479" s="64"/>
      <c r="I479" s="64"/>
      <c r="J479" s="64"/>
    </row>
    <row r="480" spans="1:10" ht="15.75" x14ac:dyDescent="0.25">
      <c r="A480" s="983">
        <v>116</v>
      </c>
      <c r="B480" s="166" t="s">
        <v>1091</v>
      </c>
      <c r="C480" s="181" t="s">
        <v>4831</v>
      </c>
      <c r="D480" s="116" t="s">
        <v>30</v>
      </c>
      <c r="E480" s="116" t="s">
        <v>51</v>
      </c>
      <c r="F480" s="82">
        <v>30</v>
      </c>
      <c r="G480" s="697"/>
      <c r="H480" s="64"/>
      <c r="I480" s="64"/>
      <c r="J480" s="64"/>
    </row>
    <row r="481" spans="1:10" ht="15.75" x14ac:dyDescent="0.25">
      <c r="A481" s="983">
        <v>117</v>
      </c>
      <c r="B481" s="166" t="s">
        <v>1092</v>
      </c>
      <c r="C481" s="181" t="s">
        <v>4831</v>
      </c>
      <c r="D481" s="116" t="s">
        <v>30</v>
      </c>
      <c r="E481" s="116" t="s">
        <v>51</v>
      </c>
      <c r="F481" s="82">
        <v>10</v>
      </c>
      <c r="G481" s="697"/>
      <c r="H481" s="64"/>
      <c r="I481" s="64"/>
      <c r="J481" s="64"/>
    </row>
    <row r="482" spans="1:10" ht="15.75" x14ac:dyDescent="0.25">
      <c r="A482" s="983">
        <v>118</v>
      </c>
      <c r="B482" s="166" t="s">
        <v>1093</v>
      </c>
      <c r="C482" s="181" t="s">
        <v>4831</v>
      </c>
      <c r="D482" s="116" t="s">
        <v>30</v>
      </c>
      <c r="E482" s="116" t="s">
        <v>51</v>
      </c>
      <c r="F482" s="82">
        <v>5.5</v>
      </c>
      <c r="G482" s="697"/>
      <c r="H482" s="64"/>
      <c r="I482" s="64"/>
      <c r="J482" s="64"/>
    </row>
    <row r="483" spans="1:10" ht="15.75" x14ac:dyDescent="0.25">
      <c r="A483" s="983">
        <v>119</v>
      </c>
      <c r="B483" s="166" t="s">
        <v>1094</v>
      </c>
      <c r="C483" s="181" t="s">
        <v>4831</v>
      </c>
      <c r="D483" s="116" t="s">
        <v>30</v>
      </c>
      <c r="E483" s="116" t="s">
        <v>51</v>
      </c>
      <c r="F483" s="82">
        <v>21</v>
      </c>
      <c r="G483" s="697"/>
      <c r="H483" s="64"/>
      <c r="I483" s="64"/>
      <c r="J483" s="64"/>
    </row>
    <row r="484" spans="1:10" ht="15.75" x14ac:dyDescent="0.25">
      <c r="A484" s="983">
        <v>120</v>
      </c>
      <c r="B484" s="166" t="s">
        <v>1095</v>
      </c>
      <c r="C484" s="181" t="s">
        <v>4831</v>
      </c>
      <c r="D484" s="116" t="s">
        <v>30</v>
      </c>
      <c r="E484" s="116" t="s">
        <v>51</v>
      </c>
      <c r="F484" s="82">
        <v>9</v>
      </c>
      <c r="G484" s="697"/>
      <c r="H484" s="64"/>
      <c r="I484" s="64"/>
      <c r="J484" s="64"/>
    </row>
    <row r="485" spans="1:10" ht="15.75" x14ac:dyDescent="0.25">
      <c r="A485" s="983">
        <v>121</v>
      </c>
      <c r="B485" s="166" t="s">
        <v>1096</v>
      </c>
      <c r="C485" s="181" t="s">
        <v>4831</v>
      </c>
      <c r="D485" s="116" t="s">
        <v>30</v>
      </c>
      <c r="E485" s="116" t="s">
        <v>51</v>
      </c>
      <c r="F485" s="82">
        <v>14.6</v>
      </c>
      <c r="G485" s="697"/>
      <c r="H485" s="64"/>
      <c r="I485" s="64"/>
      <c r="J485" s="64"/>
    </row>
    <row r="486" spans="1:10" ht="15.75" x14ac:dyDescent="0.25">
      <c r="A486" s="983">
        <v>122</v>
      </c>
      <c r="B486" s="166" t="s">
        <v>1097</v>
      </c>
      <c r="C486" s="181" t="s">
        <v>4831</v>
      </c>
      <c r="D486" s="116" t="s">
        <v>30</v>
      </c>
      <c r="E486" s="116" t="s">
        <v>51</v>
      </c>
      <c r="F486" s="82">
        <v>14.6</v>
      </c>
      <c r="G486" s="697"/>
      <c r="H486" s="64"/>
      <c r="I486" s="64"/>
      <c r="J486" s="64"/>
    </row>
    <row r="487" spans="1:10" ht="15.75" x14ac:dyDescent="0.25">
      <c r="A487" s="983">
        <v>123</v>
      </c>
      <c r="B487" s="166" t="s">
        <v>1098</v>
      </c>
      <c r="C487" s="181" t="s">
        <v>4832</v>
      </c>
      <c r="D487" s="116" t="s">
        <v>30</v>
      </c>
      <c r="E487" s="116" t="s">
        <v>51</v>
      </c>
      <c r="F487" s="82">
        <v>8</v>
      </c>
      <c r="G487" s="697"/>
      <c r="H487" s="64"/>
      <c r="I487" s="64"/>
      <c r="J487" s="64"/>
    </row>
    <row r="488" spans="1:10" ht="15.75" x14ac:dyDescent="0.25">
      <c r="A488" s="983">
        <v>124</v>
      </c>
      <c r="B488" s="166" t="s">
        <v>1099</v>
      </c>
      <c r="C488" s="181" t="s">
        <v>4832</v>
      </c>
      <c r="D488" s="116" t="s">
        <v>30</v>
      </c>
      <c r="E488" s="116" t="s">
        <v>51</v>
      </c>
      <c r="F488" s="82">
        <v>8.4</v>
      </c>
      <c r="G488" s="697"/>
      <c r="H488" s="64"/>
      <c r="I488" s="64"/>
      <c r="J488" s="64"/>
    </row>
    <row r="489" spans="1:10" ht="15.75" x14ac:dyDescent="0.25">
      <c r="A489" s="983">
        <v>125</v>
      </c>
      <c r="B489" s="166" t="s">
        <v>1100</v>
      </c>
      <c r="C489" s="181" t="s">
        <v>4832</v>
      </c>
      <c r="D489" s="116" t="s">
        <v>30</v>
      </c>
      <c r="E489" s="116" t="s">
        <v>51</v>
      </c>
      <c r="F489" s="82">
        <v>8.9</v>
      </c>
      <c r="G489" s="697"/>
      <c r="H489" s="64"/>
      <c r="I489" s="64"/>
      <c r="J489" s="64"/>
    </row>
    <row r="490" spans="1:10" ht="15.75" x14ac:dyDescent="0.25">
      <c r="A490" s="983">
        <v>126</v>
      </c>
      <c r="B490" s="166" t="s">
        <v>1101</v>
      </c>
      <c r="C490" s="181" t="s">
        <v>4832</v>
      </c>
      <c r="D490" s="116" t="s">
        <v>30</v>
      </c>
      <c r="E490" s="116" t="s">
        <v>51</v>
      </c>
      <c r="F490" s="82">
        <v>2.8</v>
      </c>
      <c r="G490" s="697"/>
      <c r="H490" s="64"/>
      <c r="I490" s="64"/>
      <c r="J490" s="64"/>
    </row>
    <row r="491" spans="1:10" ht="15.75" x14ac:dyDescent="0.25">
      <c r="A491" s="983">
        <v>127</v>
      </c>
      <c r="B491" s="167" t="s">
        <v>1102</v>
      </c>
      <c r="C491" s="181" t="s">
        <v>4832</v>
      </c>
      <c r="D491" s="116" t="s">
        <v>30</v>
      </c>
      <c r="E491" s="116" t="s">
        <v>51</v>
      </c>
      <c r="F491" s="88">
        <v>6</v>
      </c>
      <c r="G491" s="697"/>
      <c r="H491" s="64"/>
      <c r="I491" s="64"/>
      <c r="J491" s="64"/>
    </row>
    <row r="492" spans="1:10" ht="15.75" x14ac:dyDescent="0.25">
      <c r="A492" s="983">
        <v>128</v>
      </c>
      <c r="B492" s="166" t="s">
        <v>1103</v>
      </c>
      <c r="C492" s="181" t="s">
        <v>4833</v>
      </c>
      <c r="D492" s="116" t="s">
        <v>30</v>
      </c>
      <c r="E492" s="116" t="s">
        <v>51</v>
      </c>
      <c r="F492" s="82">
        <v>5.9</v>
      </c>
      <c r="G492" s="697"/>
      <c r="H492" s="64"/>
      <c r="I492" s="64"/>
      <c r="J492" s="64"/>
    </row>
    <row r="493" spans="1:10" ht="15.75" x14ac:dyDescent="0.25">
      <c r="A493" s="983">
        <v>129</v>
      </c>
      <c r="B493" s="166" t="s">
        <v>1104</v>
      </c>
      <c r="C493" s="181" t="s">
        <v>4833</v>
      </c>
      <c r="D493" s="116" t="s">
        <v>30</v>
      </c>
      <c r="E493" s="116" t="s">
        <v>51</v>
      </c>
      <c r="F493" s="82">
        <v>20</v>
      </c>
      <c r="G493" s="697"/>
      <c r="H493" s="64"/>
      <c r="I493" s="64"/>
      <c r="J493" s="64"/>
    </row>
    <row r="494" spans="1:10" ht="15.75" x14ac:dyDescent="0.25">
      <c r="A494" s="983">
        <v>130</v>
      </c>
      <c r="B494" s="166" t="s">
        <v>1105</v>
      </c>
      <c r="C494" s="181" t="s">
        <v>4833</v>
      </c>
      <c r="D494" s="116" t="s">
        <v>30</v>
      </c>
      <c r="E494" s="116" t="s">
        <v>51</v>
      </c>
      <c r="F494" s="82">
        <v>3</v>
      </c>
      <c r="G494" s="697"/>
      <c r="H494" s="64"/>
      <c r="I494" s="64"/>
      <c r="J494" s="64"/>
    </row>
    <row r="495" spans="1:10" ht="15.75" x14ac:dyDescent="0.25">
      <c r="A495" s="983">
        <v>131</v>
      </c>
      <c r="B495" s="166" t="s">
        <v>4584</v>
      </c>
      <c r="C495" s="181" t="s">
        <v>4834</v>
      </c>
      <c r="D495" s="116" t="s">
        <v>30</v>
      </c>
      <c r="E495" s="116" t="s">
        <v>51</v>
      </c>
      <c r="F495" s="82">
        <v>3</v>
      </c>
      <c r="G495" s="697"/>
      <c r="H495" s="64"/>
      <c r="I495" s="64"/>
      <c r="J495" s="64"/>
    </row>
    <row r="496" spans="1:10" ht="15.75" x14ac:dyDescent="0.25">
      <c r="A496" s="983">
        <v>132</v>
      </c>
      <c r="B496" s="166" t="s">
        <v>4585</v>
      </c>
      <c r="C496" s="181" t="s">
        <v>4835</v>
      </c>
      <c r="D496" s="116" t="s">
        <v>30</v>
      </c>
      <c r="E496" s="116" t="s">
        <v>51</v>
      </c>
      <c r="F496" s="82">
        <v>8</v>
      </c>
      <c r="G496" s="697"/>
      <c r="H496" s="64"/>
      <c r="I496" s="64"/>
      <c r="J496" s="64"/>
    </row>
    <row r="497" spans="1:10" ht="15.75" x14ac:dyDescent="0.25">
      <c r="A497" s="983">
        <v>133</v>
      </c>
      <c r="B497" s="166" t="s">
        <v>1106</v>
      </c>
      <c r="C497" s="181" t="s">
        <v>4835</v>
      </c>
      <c r="D497" s="116" t="s">
        <v>30</v>
      </c>
      <c r="E497" s="116" t="s">
        <v>51</v>
      </c>
      <c r="F497" s="82">
        <v>15.4</v>
      </c>
      <c r="G497" s="697"/>
      <c r="H497" s="64"/>
      <c r="I497" s="64"/>
      <c r="J497" s="64"/>
    </row>
    <row r="498" spans="1:10" ht="15.75" x14ac:dyDescent="0.25">
      <c r="A498" s="983">
        <v>134</v>
      </c>
      <c r="B498" s="166" t="s">
        <v>1107</v>
      </c>
      <c r="C498" s="181" t="s">
        <v>4835</v>
      </c>
      <c r="D498" s="116" t="s">
        <v>30</v>
      </c>
      <c r="E498" s="116" t="s">
        <v>51</v>
      </c>
      <c r="F498" s="82">
        <v>4.7</v>
      </c>
      <c r="G498" s="697"/>
      <c r="H498" s="64"/>
      <c r="I498" s="64"/>
      <c r="J498" s="64"/>
    </row>
    <row r="499" spans="1:10" ht="15.75" x14ac:dyDescent="0.25">
      <c r="A499" s="983">
        <v>135</v>
      </c>
      <c r="B499" s="166" t="s">
        <v>1108</v>
      </c>
      <c r="C499" s="181" t="s">
        <v>4835</v>
      </c>
      <c r="D499" s="116" t="s">
        <v>30</v>
      </c>
      <c r="E499" s="116" t="s">
        <v>51</v>
      </c>
      <c r="F499" s="82">
        <v>3.6</v>
      </c>
      <c r="G499" s="697"/>
      <c r="H499" s="64"/>
      <c r="I499" s="64"/>
      <c r="J499" s="64"/>
    </row>
    <row r="500" spans="1:10" ht="15.75" x14ac:dyDescent="0.25">
      <c r="A500" s="983">
        <v>136</v>
      </c>
      <c r="B500" s="166" t="s">
        <v>1109</v>
      </c>
      <c r="C500" s="181" t="s">
        <v>4835</v>
      </c>
      <c r="D500" s="116" t="s">
        <v>30</v>
      </c>
      <c r="E500" s="116" t="s">
        <v>51</v>
      </c>
      <c r="F500" s="82">
        <v>6.9</v>
      </c>
      <c r="G500" s="697"/>
      <c r="H500" s="64"/>
      <c r="I500" s="64"/>
      <c r="J500" s="64"/>
    </row>
    <row r="501" spans="1:10" ht="15.75" x14ac:dyDescent="0.25">
      <c r="A501" s="983">
        <v>137</v>
      </c>
      <c r="B501" s="166" t="s">
        <v>1110</v>
      </c>
      <c r="C501" s="181" t="s">
        <v>4835</v>
      </c>
      <c r="D501" s="116" t="s">
        <v>30</v>
      </c>
      <c r="E501" s="116" t="s">
        <v>51</v>
      </c>
      <c r="F501" s="82">
        <v>5.6</v>
      </c>
      <c r="G501" s="697"/>
      <c r="H501" s="64"/>
      <c r="I501" s="64"/>
      <c r="J501" s="64"/>
    </row>
    <row r="502" spans="1:10" ht="15.75" x14ac:dyDescent="0.25">
      <c r="A502" s="685" t="s">
        <v>784</v>
      </c>
      <c r="B502" s="165" t="s">
        <v>150</v>
      </c>
      <c r="C502" s="18"/>
      <c r="D502" s="15"/>
      <c r="E502" s="15"/>
      <c r="F502" s="84"/>
      <c r="G502" s="697"/>
      <c r="H502" s="64"/>
      <c r="I502" s="64"/>
      <c r="J502" s="64"/>
    </row>
    <row r="503" spans="1:10" ht="15.75" x14ac:dyDescent="0.25">
      <c r="A503" s="682">
        <v>138</v>
      </c>
      <c r="B503" s="166" t="s">
        <v>1111</v>
      </c>
      <c r="C503" s="181" t="s">
        <v>4836</v>
      </c>
      <c r="D503" s="116" t="s">
        <v>30</v>
      </c>
      <c r="E503" s="116" t="s">
        <v>51</v>
      </c>
      <c r="F503" s="82">
        <v>7</v>
      </c>
      <c r="G503" s="697"/>
      <c r="H503" s="64"/>
      <c r="I503" s="64"/>
      <c r="J503" s="64"/>
    </row>
    <row r="504" spans="1:10" ht="15.75" x14ac:dyDescent="0.25">
      <c r="A504" s="682">
        <v>139</v>
      </c>
      <c r="B504" s="166" t="s">
        <v>1112</v>
      </c>
      <c r="C504" s="181" t="s">
        <v>4836</v>
      </c>
      <c r="D504" s="116" t="s">
        <v>30</v>
      </c>
      <c r="E504" s="116" t="s">
        <v>51</v>
      </c>
      <c r="F504" s="82">
        <v>4</v>
      </c>
      <c r="G504" s="697"/>
      <c r="H504" s="64"/>
      <c r="I504" s="64"/>
      <c r="J504" s="64"/>
    </row>
    <row r="505" spans="1:10" ht="15.75" x14ac:dyDescent="0.25">
      <c r="A505" s="983">
        <v>140</v>
      </c>
      <c r="B505" s="166" t="s">
        <v>1113</v>
      </c>
      <c r="C505" s="181" t="s">
        <v>4836</v>
      </c>
      <c r="D505" s="116" t="s">
        <v>852</v>
      </c>
      <c r="E505" s="116" t="s">
        <v>51</v>
      </c>
      <c r="F505" s="82">
        <v>5</v>
      </c>
      <c r="G505" s="697"/>
      <c r="H505" s="64"/>
      <c r="I505" s="64"/>
      <c r="J505" s="64"/>
    </row>
    <row r="506" spans="1:10" ht="15.75" x14ac:dyDescent="0.25">
      <c r="A506" s="983">
        <v>141</v>
      </c>
      <c r="B506" s="166" t="s">
        <v>1114</v>
      </c>
      <c r="C506" s="181" t="s">
        <v>4837</v>
      </c>
      <c r="D506" s="116" t="s">
        <v>852</v>
      </c>
      <c r="E506" s="116" t="s">
        <v>51</v>
      </c>
      <c r="F506" s="82">
        <v>4</v>
      </c>
      <c r="G506" s="697"/>
      <c r="H506" s="64"/>
      <c r="I506" s="64"/>
      <c r="J506" s="64"/>
    </row>
    <row r="507" spans="1:10" ht="15.75" x14ac:dyDescent="0.25">
      <c r="A507" s="983">
        <v>142</v>
      </c>
      <c r="B507" s="166" t="s">
        <v>1115</v>
      </c>
      <c r="C507" s="181" t="s">
        <v>4837</v>
      </c>
      <c r="D507" s="116" t="s">
        <v>852</v>
      </c>
      <c r="E507" s="116" t="s">
        <v>51</v>
      </c>
      <c r="F507" s="82">
        <v>45</v>
      </c>
      <c r="G507" s="697"/>
      <c r="H507" s="64"/>
      <c r="I507" s="64"/>
      <c r="J507" s="64"/>
    </row>
    <row r="508" spans="1:10" ht="15.75" x14ac:dyDescent="0.25">
      <c r="A508" s="983">
        <v>143</v>
      </c>
      <c r="B508" s="166" t="s">
        <v>1116</v>
      </c>
      <c r="C508" s="181" t="s">
        <v>4838</v>
      </c>
      <c r="D508" s="116" t="s">
        <v>30</v>
      </c>
      <c r="E508" s="116" t="s">
        <v>51</v>
      </c>
      <c r="F508" s="82">
        <v>45</v>
      </c>
      <c r="G508" s="697"/>
      <c r="H508" s="64"/>
      <c r="I508" s="64"/>
      <c r="J508" s="64"/>
    </row>
    <row r="509" spans="1:10" ht="15.75" x14ac:dyDescent="0.25">
      <c r="A509" s="685" t="s">
        <v>789</v>
      </c>
      <c r="B509" s="165" t="s">
        <v>326</v>
      </c>
      <c r="C509" s="18"/>
      <c r="D509" s="15"/>
      <c r="E509" s="15"/>
      <c r="F509" s="84"/>
      <c r="G509" s="697"/>
      <c r="H509" s="64"/>
      <c r="I509" s="64"/>
      <c r="J509" s="64"/>
    </row>
    <row r="510" spans="1:10" ht="15.75" x14ac:dyDescent="0.25">
      <c r="A510" s="682">
        <v>144</v>
      </c>
      <c r="B510" s="166" t="s">
        <v>4586</v>
      </c>
      <c r="C510" s="181" t="s">
        <v>4839</v>
      </c>
      <c r="D510" s="116" t="s">
        <v>30</v>
      </c>
      <c r="E510" s="116" t="s">
        <v>7</v>
      </c>
      <c r="F510" s="82">
        <v>22</v>
      </c>
      <c r="G510" s="697"/>
      <c r="H510" s="64"/>
      <c r="I510" s="64"/>
      <c r="J510" s="64"/>
    </row>
    <row r="511" spans="1:10" ht="15.75" x14ac:dyDescent="0.25">
      <c r="A511" s="682">
        <v>145</v>
      </c>
      <c r="B511" s="166" t="s">
        <v>4587</v>
      </c>
      <c r="C511" s="181" t="s">
        <v>4839</v>
      </c>
      <c r="D511" s="116" t="s">
        <v>30</v>
      </c>
      <c r="E511" s="116" t="s">
        <v>51</v>
      </c>
      <c r="F511" s="82">
        <v>6</v>
      </c>
      <c r="G511" s="697"/>
      <c r="H511" s="64"/>
      <c r="I511" s="64"/>
      <c r="J511" s="64"/>
    </row>
    <row r="512" spans="1:10" ht="15.75" x14ac:dyDescent="0.25">
      <c r="A512" s="983">
        <v>146</v>
      </c>
      <c r="B512" s="166" t="s">
        <v>4588</v>
      </c>
      <c r="C512" s="181" t="s">
        <v>4839</v>
      </c>
      <c r="D512" s="116" t="s">
        <v>30</v>
      </c>
      <c r="E512" s="116" t="s">
        <v>51</v>
      </c>
      <c r="F512" s="82">
        <v>9</v>
      </c>
      <c r="G512" s="697"/>
      <c r="H512" s="64"/>
      <c r="I512" s="64"/>
      <c r="J512" s="64"/>
    </row>
    <row r="513" spans="1:10" ht="15.75" x14ac:dyDescent="0.25">
      <c r="A513" s="983">
        <v>147</v>
      </c>
      <c r="B513" s="166" t="s">
        <v>1117</v>
      </c>
      <c r="C513" s="181" t="s">
        <v>4839</v>
      </c>
      <c r="D513" s="116" t="s">
        <v>30</v>
      </c>
      <c r="E513" s="116" t="s">
        <v>7</v>
      </c>
      <c r="F513" s="82">
        <v>11</v>
      </c>
      <c r="G513" s="697"/>
      <c r="H513" s="64"/>
      <c r="I513" s="64"/>
      <c r="J513" s="64"/>
    </row>
    <row r="514" spans="1:10" ht="15.75" x14ac:dyDescent="0.25">
      <c r="A514" s="983">
        <v>148</v>
      </c>
      <c r="B514" s="166" t="s">
        <v>1118</v>
      </c>
      <c r="C514" s="181" t="s">
        <v>4839</v>
      </c>
      <c r="D514" s="116" t="s">
        <v>30</v>
      </c>
      <c r="E514" s="116" t="s">
        <v>51</v>
      </c>
      <c r="F514" s="82">
        <v>9</v>
      </c>
      <c r="G514" s="697"/>
      <c r="H514" s="64"/>
      <c r="I514" s="64"/>
      <c r="J514" s="64"/>
    </row>
    <row r="515" spans="1:10" ht="31.5" x14ac:dyDescent="0.25">
      <c r="A515" s="983">
        <v>149</v>
      </c>
      <c r="B515" s="166" t="s">
        <v>4589</v>
      </c>
      <c r="C515" s="181" t="s">
        <v>4840</v>
      </c>
      <c r="D515" s="116" t="s">
        <v>30</v>
      </c>
      <c r="E515" s="116" t="s">
        <v>51</v>
      </c>
      <c r="F515" s="82">
        <v>8</v>
      </c>
      <c r="G515" s="697"/>
      <c r="H515" s="64"/>
      <c r="I515" s="64"/>
      <c r="J515" s="64"/>
    </row>
    <row r="516" spans="1:10" ht="15.75" x14ac:dyDescent="0.25">
      <c r="A516" s="983">
        <v>150</v>
      </c>
      <c r="B516" s="166" t="s">
        <v>1119</v>
      </c>
      <c r="C516" s="181" t="s">
        <v>4840</v>
      </c>
      <c r="D516" s="116" t="s">
        <v>30</v>
      </c>
      <c r="E516" s="116" t="s">
        <v>51</v>
      </c>
      <c r="F516" s="82">
        <v>2</v>
      </c>
      <c r="G516" s="697"/>
      <c r="H516" s="64"/>
      <c r="I516" s="64"/>
      <c r="J516" s="64"/>
    </row>
    <row r="517" spans="1:10" ht="15.75" x14ac:dyDescent="0.25">
      <c r="A517" s="983">
        <v>151</v>
      </c>
      <c r="B517" s="166" t="s">
        <v>1120</v>
      </c>
      <c r="C517" s="181" t="s">
        <v>4841</v>
      </c>
      <c r="D517" s="116" t="s">
        <v>30</v>
      </c>
      <c r="E517" s="116" t="s">
        <v>51</v>
      </c>
      <c r="F517" s="82">
        <v>35</v>
      </c>
      <c r="G517" s="697"/>
      <c r="H517" s="64"/>
      <c r="I517" s="64"/>
      <c r="J517" s="64"/>
    </row>
    <row r="518" spans="1:10" ht="15.75" x14ac:dyDescent="0.25">
      <c r="A518" s="983">
        <v>152</v>
      </c>
      <c r="B518" s="166" t="s">
        <v>1121</v>
      </c>
      <c r="C518" s="181" t="s">
        <v>4842</v>
      </c>
      <c r="D518" s="116" t="s">
        <v>30</v>
      </c>
      <c r="E518" s="116" t="s">
        <v>51</v>
      </c>
      <c r="F518" s="82">
        <v>15</v>
      </c>
      <c r="G518" s="697"/>
      <c r="H518" s="64"/>
      <c r="I518" s="64"/>
      <c r="J518" s="64"/>
    </row>
    <row r="519" spans="1:10" ht="15.75" x14ac:dyDescent="0.25">
      <c r="A519" s="983">
        <v>153</v>
      </c>
      <c r="B519" s="166" t="s">
        <v>1122</v>
      </c>
      <c r="C519" s="181" t="s">
        <v>4842</v>
      </c>
      <c r="D519" s="116" t="s">
        <v>30</v>
      </c>
      <c r="E519" s="116" t="s">
        <v>51</v>
      </c>
      <c r="F519" s="82">
        <v>20</v>
      </c>
      <c r="G519" s="697"/>
      <c r="H519" s="64"/>
      <c r="I519" s="64"/>
      <c r="J519" s="64"/>
    </row>
    <row r="520" spans="1:10" ht="15.75" x14ac:dyDescent="0.25">
      <c r="A520" s="685" t="s">
        <v>790</v>
      </c>
      <c r="B520" s="165" t="s">
        <v>145</v>
      </c>
      <c r="C520" s="18"/>
      <c r="D520" s="15"/>
      <c r="E520" s="15"/>
      <c r="F520" s="84"/>
      <c r="G520" s="697"/>
      <c r="H520" s="64"/>
      <c r="I520" s="64"/>
      <c r="J520" s="64"/>
    </row>
    <row r="521" spans="1:10" ht="31.5" x14ac:dyDescent="0.25">
      <c r="A521" s="682">
        <v>154</v>
      </c>
      <c r="B521" s="166" t="s">
        <v>1123</v>
      </c>
      <c r="C521" s="181" t="s">
        <v>4843</v>
      </c>
      <c r="D521" s="116" t="s">
        <v>30</v>
      </c>
      <c r="E521" s="116" t="s">
        <v>51</v>
      </c>
      <c r="F521" s="82">
        <v>48.6</v>
      </c>
      <c r="G521" s="697"/>
      <c r="H521" s="64"/>
      <c r="I521" s="64"/>
      <c r="J521" s="64"/>
    </row>
    <row r="522" spans="1:10" ht="15.75" x14ac:dyDescent="0.25">
      <c r="A522" s="682">
        <v>155</v>
      </c>
      <c r="B522" s="166" t="s">
        <v>1124</v>
      </c>
      <c r="C522" s="181" t="s">
        <v>4843</v>
      </c>
      <c r="D522" s="116" t="s">
        <v>30</v>
      </c>
      <c r="E522" s="116" t="s">
        <v>51</v>
      </c>
      <c r="F522" s="82">
        <v>9.8000000000000007</v>
      </c>
      <c r="G522" s="697"/>
      <c r="H522" s="64"/>
      <c r="I522" s="64"/>
      <c r="J522" s="64"/>
    </row>
    <row r="523" spans="1:10" ht="15.75" x14ac:dyDescent="0.25">
      <c r="A523" s="983">
        <v>156</v>
      </c>
      <c r="B523" s="166" t="s">
        <v>1125</v>
      </c>
      <c r="C523" s="181" t="s">
        <v>4843</v>
      </c>
      <c r="D523" s="116" t="s">
        <v>30</v>
      </c>
      <c r="E523" s="116" t="s">
        <v>51</v>
      </c>
      <c r="F523" s="82">
        <v>8.5</v>
      </c>
      <c r="G523" s="697"/>
      <c r="H523" s="64"/>
      <c r="I523" s="64"/>
      <c r="J523" s="64"/>
    </row>
    <row r="524" spans="1:10" ht="15.75" x14ac:dyDescent="0.25">
      <c r="A524" s="983">
        <v>157</v>
      </c>
      <c r="B524" s="166" t="s">
        <v>1126</v>
      </c>
      <c r="C524" s="181" t="s">
        <v>4843</v>
      </c>
      <c r="D524" s="116" t="s">
        <v>30</v>
      </c>
      <c r="E524" s="116" t="s">
        <v>51</v>
      </c>
      <c r="F524" s="82">
        <v>18.3</v>
      </c>
      <c r="G524" s="697"/>
      <c r="H524" s="64"/>
      <c r="I524" s="64"/>
      <c r="J524" s="64"/>
    </row>
    <row r="525" spans="1:10" ht="15.75" x14ac:dyDescent="0.25">
      <c r="A525" s="983">
        <v>158</v>
      </c>
      <c r="B525" s="166" t="s">
        <v>1127</v>
      </c>
      <c r="C525" s="181" t="s">
        <v>4843</v>
      </c>
      <c r="D525" s="116" t="s">
        <v>30</v>
      </c>
      <c r="E525" s="116" t="s">
        <v>51</v>
      </c>
      <c r="F525" s="82">
        <v>3</v>
      </c>
      <c r="G525" s="697"/>
      <c r="H525" s="64"/>
      <c r="I525" s="64"/>
      <c r="J525" s="64"/>
    </row>
    <row r="526" spans="1:10" ht="15.75" x14ac:dyDescent="0.25">
      <c r="A526" s="983">
        <v>159</v>
      </c>
      <c r="B526" s="166" t="s">
        <v>1128</v>
      </c>
      <c r="C526" s="181" t="s">
        <v>4844</v>
      </c>
      <c r="D526" s="116" t="s">
        <v>30</v>
      </c>
      <c r="E526" s="116" t="s">
        <v>51</v>
      </c>
      <c r="F526" s="82">
        <v>48</v>
      </c>
      <c r="G526" s="697"/>
      <c r="H526" s="64"/>
      <c r="I526" s="64"/>
      <c r="J526" s="64"/>
    </row>
    <row r="527" spans="1:10" ht="15.75" x14ac:dyDescent="0.25">
      <c r="A527" s="983">
        <v>160</v>
      </c>
      <c r="B527" s="166" t="s">
        <v>1129</v>
      </c>
      <c r="C527" s="181" t="s">
        <v>4844</v>
      </c>
      <c r="D527" s="116" t="s">
        <v>30</v>
      </c>
      <c r="E527" s="116" t="s">
        <v>51</v>
      </c>
      <c r="F527" s="82">
        <v>19.7</v>
      </c>
      <c r="G527" s="697"/>
      <c r="H527" s="64"/>
      <c r="I527" s="64"/>
      <c r="J527" s="64"/>
    </row>
    <row r="528" spans="1:10" ht="15.75" x14ac:dyDescent="0.25">
      <c r="A528" s="983">
        <v>161</v>
      </c>
      <c r="B528" s="166" t="s">
        <v>1130</v>
      </c>
      <c r="C528" s="181" t="s">
        <v>4844</v>
      </c>
      <c r="D528" s="116" t="s">
        <v>30</v>
      </c>
      <c r="E528" s="116" t="s">
        <v>51</v>
      </c>
      <c r="F528" s="82">
        <v>13.7</v>
      </c>
      <c r="G528" s="697"/>
      <c r="H528" s="64"/>
      <c r="I528" s="64"/>
      <c r="J528" s="64"/>
    </row>
    <row r="529" spans="1:10" ht="15.75" x14ac:dyDescent="0.25">
      <c r="A529" s="983">
        <v>162</v>
      </c>
      <c r="B529" s="166" t="s">
        <v>1131</v>
      </c>
      <c r="C529" s="181" t="s">
        <v>4844</v>
      </c>
      <c r="D529" s="116" t="s">
        <v>30</v>
      </c>
      <c r="E529" s="116" t="s">
        <v>114</v>
      </c>
      <c r="F529" s="82">
        <v>4</v>
      </c>
      <c r="G529" s="697"/>
      <c r="H529" s="64"/>
      <c r="I529" s="64"/>
      <c r="J529" s="64"/>
    </row>
    <row r="530" spans="1:10" ht="15.75" x14ac:dyDescent="0.25">
      <c r="A530" s="983">
        <v>163</v>
      </c>
      <c r="B530" s="166" t="s">
        <v>1132</v>
      </c>
      <c r="C530" s="181" t="s">
        <v>191</v>
      </c>
      <c r="D530" s="116" t="s">
        <v>30</v>
      </c>
      <c r="E530" s="116" t="s">
        <v>51</v>
      </c>
      <c r="F530" s="82">
        <v>38.199999999999996</v>
      </c>
      <c r="G530" s="697"/>
      <c r="H530" s="64"/>
      <c r="I530" s="64"/>
      <c r="J530" s="64"/>
    </row>
    <row r="531" spans="1:10" ht="15.75" x14ac:dyDescent="0.25">
      <c r="A531" s="983">
        <v>164</v>
      </c>
      <c r="B531" s="166" t="s">
        <v>1133</v>
      </c>
      <c r="C531" s="181" t="s">
        <v>191</v>
      </c>
      <c r="D531" s="116" t="s">
        <v>30</v>
      </c>
      <c r="E531" s="116" t="s">
        <v>51</v>
      </c>
      <c r="F531" s="82">
        <v>77.2</v>
      </c>
      <c r="G531" s="697"/>
      <c r="H531" s="64"/>
      <c r="I531" s="64"/>
      <c r="J531" s="64"/>
    </row>
    <row r="532" spans="1:10" ht="15.75" x14ac:dyDescent="0.25">
      <c r="A532" s="983">
        <v>165</v>
      </c>
      <c r="B532" s="166" t="s">
        <v>1134</v>
      </c>
      <c r="C532" s="181" t="s">
        <v>191</v>
      </c>
      <c r="D532" s="116" t="s">
        <v>852</v>
      </c>
      <c r="E532" s="116" t="s">
        <v>51</v>
      </c>
      <c r="F532" s="82">
        <v>14.6</v>
      </c>
      <c r="G532" s="697"/>
      <c r="H532" s="64"/>
      <c r="I532" s="64"/>
      <c r="J532" s="64"/>
    </row>
    <row r="533" spans="1:10" ht="15.75" x14ac:dyDescent="0.25">
      <c r="A533" s="983">
        <v>166</v>
      </c>
      <c r="B533" s="166" t="s">
        <v>1135</v>
      </c>
      <c r="C533" s="181" t="s">
        <v>191</v>
      </c>
      <c r="D533" s="180" t="s">
        <v>852</v>
      </c>
      <c r="E533" s="180" t="s">
        <v>51</v>
      </c>
      <c r="F533" s="82">
        <v>16.100000000000001</v>
      </c>
      <c r="G533" s="697"/>
      <c r="H533" s="64"/>
      <c r="I533" s="64"/>
      <c r="J533" s="64"/>
    </row>
    <row r="534" spans="1:10" ht="15.75" x14ac:dyDescent="0.25">
      <c r="A534" s="71" t="s">
        <v>96</v>
      </c>
      <c r="B534" s="159" t="s">
        <v>6995</v>
      </c>
      <c r="C534" s="72"/>
      <c r="D534" s="71"/>
      <c r="E534" s="71"/>
      <c r="F534" s="85"/>
      <c r="G534" s="698"/>
      <c r="H534" s="134"/>
      <c r="I534" s="134"/>
      <c r="J534" s="134"/>
    </row>
    <row r="535" spans="1:10" ht="15.75" x14ac:dyDescent="0.25">
      <c r="A535" s="17" t="s">
        <v>3</v>
      </c>
      <c r="B535" s="230" t="s">
        <v>793</v>
      </c>
      <c r="C535" s="18"/>
      <c r="D535" s="17"/>
      <c r="E535" s="17"/>
      <c r="F535" s="89"/>
      <c r="G535" s="697"/>
      <c r="H535" s="64"/>
      <c r="I535" s="64"/>
      <c r="J535" s="64"/>
    </row>
    <row r="536" spans="1:10" ht="19.5" customHeight="1" x14ac:dyDescent="0.25">
      <c r="A536" s="682">
        <v>1</v>
      </c>
      <c r="B536" s="166" t="s">
        <v>1362</v>
      </c>
      <c r="C536" s="181" t="s">
        <v>4746</v>
      </c>
      <c r="D536" s="116" t="s">
        <v>30</v>
      </c>
      <c r="E536" s="116" t="s">
        <v>7</v>
      </c>
      <c r="F536" s="82">
        <v>119</v>
      </c>
      <c r="G536" s="697"/>
      <c r="H536" s="64"/>
      <c r="I536" s="64"/>
      <c r="J536" s="64"/>
    </row>
    <row r="537" spans="1:10" ht="15.75" x14ac:dyDescent="0.25">
      <c r="A537" s="682">
        <v>2</v>
      </c>
      <c r="B537" s="166" t="s">
        <v>1136</v>
      </c>
      <c r="C537" s="181" t="s">
        <v>4747</v>
      </c>
      <c r="D537" s="116" t="s">
        <v>30</v>
      </c>
      <c r="E537" s="116" t="s">
        <v>7</v>
      </c>
      <c r="F537" s="82">
        <v>66</v>
      </c>
      <c r="G537" s="697"/>
      <c r="H537" s="64"/>
      <c r="I537" s="64"/>
      <c r="J537" s="64"/>
    </row>
    <row r="538" spans="1:10" ht="15.75" x14ac:dyDescent="0.25">
      <c r="A538" s="682">
        <v>3</v>
      </c>
      <c r="B538" s="166" t="s">
        <v>1137</v>
      </c>
      <c r="C538" s="181" t="s">
        <v>4747</v>
      </c>
      <c r="D538" s="116" t="s">
        <v>30</v>
      </c>
      <c r="E538" s="116" t="s">
        <v>51</v>
      </c>
      <c r="F538" s="82">
        <v>10</v>
      </c>
      <c r="G538" s="697"/>
      <c r="H538" s="64"/>
      <c r="I538" s="64"/>
      <c r="J538" s="64"/>
    </row>
    <row r="539" spans="1:10" ht="15.75" x14ac:dyDescent="0.25">
      <c r="A539" s="682">
        <v>4</v>
      </c>
      <c r="B539" s="166" t="s">
        <v>1138</v>
      </c>
      <c r="C539" s="181" t="s">
        <v>4748</v>
      </c>
      <c r="D539" s="116" t="s">
        <v>30</v>
      </c>
      <c r="E539" s="116" t="s">
        <v>7</v>
      </c>
      <c r="F539" s="82">
        <v>108.4</v>
      </c>
      <c r="G539" s="697"/>
      <c r="H539" s="64"/>
      <c r="I539" s="64"/>
      <c r="J539" s="64"/>
    </row>
    <row r="540" spans="1:10" ht="15.75" x14ac:dyDescent="0.25">
      <c r="A540" s="682">
        <v>5</v>
      </c>
      <c r="B540" s="166" t="s">
        <v>330</v>
      </c>
      <c r="C540" s="181" t="s">
        <v>4749</v>
      </c>
      <c r="D540" s="116" t="s">
        <v>30</v>
      </c>
      <c r="E540" s="116" t="s">
        <v>7</v>
      </c>
      <c r="F540" s="82">
        <v>47</v>
      </c>
      <c r="G540" s="697"/>
      <c r="H540" s="64"/>
      <c r="I540" s="64"/>
      <c r="J540" s="64"/>
    </row>
    <row r="541" spans="1:10" ht="15.75" x14ac:dyDescent="0.25">
      <c r="A541" s="682">
        <v>6</v>
      </c>
      <c r="B541" s="166" t="s">
        <v>1139</v>
      </c>
      <c r="C541" s="181" t="s">
        <v>4750</v>
      </c>
      <c r="D541" s="116" t="s">
        <v>30</v>
      </c>
      <c r="E541" s="116" t="s">
        <v>7</v>
      </c>
      <c r="F541" s="82">
        <v>10</v>
      </c>
      <c r="G541" s="697"/>
      <c r="H541" s="64"/>
      <c r="I541" s="64"/>
      <c r="J541" s="64"/>
    </row>
    <row r="542" spans="1:10" ht="15.75" x14ac:dyDescent="0.25">
      <c r="A542" s="682">
        <v>7</v>
      </c>
      <c r="B542" s="166" t="s">
        <v>1140</v>
      </c>
      <c r="C542" s="181" t="s">
        <v>4751</v>
      </c>
      <c r="D542" s="116" t="s">
        <v>30</v>
      </c>
      <c r="E542" s="116" t="s">
        <v>7</v>
      </c>
      <c r="F542" s="82">
        <v>19</v>
      </c>
      <c r="G542" s="697"/>
      <c r="H542" s="64"/>
      <c r="I542" s="64"/>
      <c r="J542" s="64"/>
    </row>
    <row r="543" spans="1:10" ht="15.75" x14ac:dyDescent="0.25">
      <c r="A543" s="682">
        <v>8</v>
      </c>
      <c r="B543" s="166" t="s">
        <v>1141</v>
      </c>
      <c r="C543" s="181" t="s">
        <v>4756</v>
      </c>
      <c r="D543" s="116" t="s">
        <v>30</v>
      </c>
      <c r="E543" s="116" t="s">
        <v>7</v>
      </c>
      <c r="F543" s="82">
        <v>3</v>
      </c>
      <c r="G543" s="697"/>
      <c r="H543" s="64"/>
      <c r="I543" s="64"/>
      <c r="J543" s="64"/>
    </row>
    <row r="544" spans="1:10" ht="15.75" x14ac:dyDescent="0.25">
      <c r="A544" s="682">
        <v>9</v>
      </c>
      <c r="B544" s="166" t="s">
        <v>1142</v>
      </c>
      <c r="C544" s="181" t="s">
        <v>4752</v>
      </c>
      <c r="D544" s="116" t="s">
        <v>30</v>
      </c>
      <c r="E544" s="116" t="s">
        <v>7</v>
      </c>
      <c r="F544" s="82">
        <v>14</v>
      </c>
      <c r="G544" s="697"/>
      <c r="H544" s="64"/>
      <c r="I544" s="64"/>
      <c r="J544" s="64"/>
    </row>
    <row r="545" spans="1:10" ht="15.75" x14ac:dyDescent="0.25">
      <c r="A545" s="682">
        <v>10</v>
      </c>
      <c r="B545" s="166" t="s">
        <v>1143</v>
      </c>
      <c r="C545" s="181" t="s">
        <v>4753</v>
      </c>
      <c r="D545" s="116" t="s">
        <v>30</v>
      </c>
      <c r="E545" s="116" t="s">
        <v>7</v>
      </c>
      <c r="F545" s="82">
        <v>107</v>
      </c>
      <c r="G545" s="697"/>
      <c r="H545" s="64"/>
      <c r="I545" s="64"/>
      <c r="J545" s="64"/>
    </row>
    <row r="546" spans="1:10" ht="15.75" x14ac:dyDescent="0.25">
      <c r="A546" s="682">
        <v>11</v>
      </c>
      <c r="B546" s="166" t="s">
        <v>4590</v>
      </c>
      <c r="C546" s="181" t="s">
        <v>4754</v>
      </c>
      <c r="D546" s="116" t="s">
        <v>30</v>
      </c>
      <c r="E546" s="116" t="s">
        <v>7</v>
      </c>
      <c r="F546" s="82">
        <v>55.9</v>
      </c>
      <c r="G546" s="697"/>
      <c r="H546" s="64"/>
      <c r="I546" s="64"/>
      <c r="J546" s="64"/>
    </row>
    <row r="547" spans="1:10" ht="15.75" x14ac:dyDescent="0.25">
      <c r="A547" s="682">
        <v>12</v>
      </c>
      <c r="B547" s="166" t="s">
        <v>1363</v>
      </c>
      <c r="C547" s="181" t="s">
        <v>4755</v>
      </c>
      <c r="D547" s="116" t="s">
        <v>30</v>
      </c>
      <c r="E547" s="116" t="s">
        <v>7</v>
      </c>
      <c r="F547" s="82">
        <v>48</v>
      </c>
      <c r="G547" s="697"/>
      <c r="H547" s="64"/>
      <c r="I547" s="64"/>
      <c r="J547" s="64"/>
    </row>
    <row r="548" spans="1:10" ht="15.75" x14ac:dyDescent="0.25">
      <c r="A548" s="682">
        <v>13</v>
      </c>
      <c r="B548" s="384" t="s">
        <v>6948</v>
      </c>
      <c r="C548" s="383" t="s">
        <v>6949</v>
      </c>
      <c r="D548" s="382" t="s">
        <v>30</v>
      </c>
      <c r="E548" s="382"/>
      <c r="F548" s="82">
        <v>50</v>
      </c>
      <c r="G548" s="697"/>
      <c r="H548" s="64"/>
      <c r="I548" s="64"/>
      <c r="J548" s="64"/>
    </row>
    <row r="549" spans="1:10" ht="15.75" x14ac:dyDescent="0.25">
      <c r="A549" s="17" t="s">
        <v>7</v>
      </c>
      <c r="B549" s="230" t="s">
        <v>130</v>
      </c>
      <c r="C549" s="18"/>
      <c r="D549" s="121"/>
      <c r="E549" s="121"/>
      <c r="F549" s="89"/>
      <c r="G549" s="697"/>
      <c r="H549" s="64"/>
      <c r="I549" s="64"/>
      <c r="J549" s="64"/>
    </row>
    <row r="550" spans="1:10" ht="15.75" x14ac:dyDescent="0.25">
      <c r="A550" s="682">
        <v>14</v>
      </c>
      <c r="B550" s="166" t="s">
        <v>1144</v>
      </c>
      <c r="C550" s="181" t="s">
        <v>4757</v>
      </c>
      <c r="D550" s="116" t="s">
        <v>30</v>
      </c>
      <c r="E550" s="116" t="s">
        <v>7</v>
      </c>
      <c r="F550" s="82">
        <v>30</v>
      </c>
      <c r="G550" s="697"/>
      <c r="H550" s="64"/>
      <c r="I550" s="64"/>
      <c r="J550" s="64"/>
    </row>
    <row r="551" spans="1:10" ht="15.75" x14ac:dyDescent="0.25">
      <c r="A551" s="682">
        <v>15</v>
      </c>
      <c r="B551" s="166" t="s">
        <v>1145</v>
      </c>
      <c r="C551" s="181" t="s">
        <v>4757</v>
      </c>
      <c r="D551" s="116" t="s">
        <v>30</v>
      </c>
      <c r="E551" s="116" t="s">
        <v>7</v>
      </c>
      <c r="F551" s="82">
        <v>40</v>
      </c>
      <c r="G551" s="697"/>
      <c r="H551" s="64"/>
      <c r="I551" s="64"/>
      <c r="J551" s="64"/>
    </row>
    <row r="552" spans="1:10" ht="15.75" x14ac:dyDescent="0.25">
      <c r="A552" s="682">
        <v>16</v>
      </c>
      <c r="B552" s="166" t="s">
        <v>1146</v>
      </c>
      <c r="C552" s="181" t="s">
        <v>4758</v>
      </c>
      <c r="D552" s="116" t="s">
        <v>30</v>
      </c>
      <c r="E552" s="116" t="s">
        <v>7</v>
      </c>
      <c r="F552" s="82">
        <v>60</v>
      </c>
      <c r="G552" s="697"/>
      <c r="H552" s="64"/>
      <c r="I552" s="64"/>
      <c r="J552" s="64"/>
    </row>
    <row r="553" spans="1:10" ht="15.75" x14ac:dyDescent="0.25">
      <c r="A553" s="682">
        <v>17</v>
      </c>
      <c r="B553" s="166" t="s">
        <v>1147</v>
      </c>
      <c r="C553" s="181" t="s">
        <v>4758</v>
      </c>
      <c r="D553" s="116" t="s">
        <v>30</v>
      </c>
      <c r="E553" s="116" t="s">
        <v>7</v>
      </c>
      <c r="F553" s="82">
        <v>66</v>
      </c>
      <c r="G553" s="697"/>
      <c r="H553" s="64"/>
      <c r="I553" s="64"/>
      <c r="J553" s="64"/>
    </row>
    <row r="554" spans="1:10" ht="15.75" x14ac:dyDescent="0.25">
      <c r="A554" s="682">
        <v>18</v>
      </c>
      <c r="B554" s="166" t="s">
        <v>4591</v>
      </c>
      <c r="C554" s="181" t="s">
        <v>4758</v>
      </c>
      <c r="D554" s="116" t="s">
        <v>30</v>
      </c>
      <c r="E554" s="116" t="s">
        <v>7</v>
      </c>
      <c r="F554" s="82">
        <v>26</v>
      </c>
      <c r="G554" s="697"/>
      <c r="H554" s="64"/>
      <c r="I554" s="64"/>
      <c r="J554" s="64"/>
    </row>
    <row r="555" spans="1:10" ht="15.75" x14ac:dyDescent="0.25">
      <c r="A555" s="682">
        <v>19</v>
      </c>
      <c r="B555" s="166" t="s">
        <v>1148</v>
      </c>
      <c r="C555" s="181" t="s">
        <v>4758</v>
      </c>
      <c r="D555" s="116" t="s">
        <v>30</v>
      </c>
      <c r="E555" s="116" t="s">
        <v>7</v>
      </c>
      <c r="F555" s="82">
        <v>60</v>
      </c>
      <c r="G555" s="697"/>
      <c r="H555" s="64"/>
      <c r="I555" s="64"/>
      <c r="J555" s="64"/>
    </row>
    <row r="556" spans="1:10" ht="15.75" x14ac:dyDescent="0.25">
      <c r="A556" s="682">
        <v>20</v>
      </c>
      <c r="B556" s="166" t="s">
        <v>1149</v>
      </c>
      <c r="C556" s="181" t="s">
        <v>4759</v>
      </c>
      <c r="D556" s="116" t="s">
        <v>30</v>
      </c>
      <c r="E556" s="116" t="s">
        <v>7</v>
      </c>
      <c r="F556" s="82">
        <v>50</v>
      </c>
      <c r="G556" s="697"/>
      <c r="H556" s="64"/>
      <c r="I556" s="64"/>
      <c r="J556" s="64"/>
    </row>
    <row r="557" spans="1:10" ht="15.75" x14ac:dyDescent="0.25">
      <c r="A557" s="17" t="s">
        <v>51</v>
      </c>
      <c r="B557" s="230" t="s">
        <v>116</v>
      </c>
      <c r="C557" s="18"/>
      <c r="D557" s="121"/>
      <c r="E557" s="121"/>
      <c r="F557" s="89"/>
      <c r="G557" s="697"/>
      <c r="H557" s="64"/>
      <c r="I557" s="64"/>
      <c r="J557" s="64"/>
    </row>
    <row r="558" spans="1:10" ht="15.75" x14ac:dyDescent="0.25">
      <c r="A558" s="682">
        <v>21</v>
      </c>
      <c r="B558" s="166" t="s">
        <v>1150</v>
      </c>
      <c r="C558" s="181" t="s">
        <v>4760</v>
      </c>
      <c r="D558" s="116" t="s">
        <v>30</v>
      </c>
      <c r="E558" s="116" t="s">
        <v>7</v>
      </c>
      <c r="F558" s="82">
        <v>94</v>
      </c>
      <c r="G558" s="697"/>
      <c r="H558" s="64"/>
      <c r="I558" s="64"/>
      <c r="J558" s="64"/>
    </row>
    <row r="559" spans="1:10" ht="15.75" x14ac:dyDescent="0.25">
      <c r="A559" s="17" t="s">
        <v>114</v>
      </c>
      <c r="B559" s="230" t="s">
        <v>118</v>
      </c>
      <c r="C559" s="18"/>
      <c r="D559" s="121"/>
      <c r="E559" s="121"/>
      <c r="F559" s="89"/>
      <c r="G559" s="697"/>
      <c r="H559" s="64"/>
      <c r="I559" s="64"/>
      <c r="J559" s="64"/>
    </row>
    <row r="560" spans="1:10" ht="15.75" x14ac:dyDescent="0.25">
      <c r="A560" s="682">
        <v>22</v>
      </c>
      <c r="B560" s="166" t="s">
        <v>331</v>
      </c>
      <c r="C560" s="181" t="s">
        <v>4761</v>
      </c>
      <c r="D560" s="116" t="s">
        <v>30</v>
      </c>
      <c r="E560" s="116" t="s">
        <v>51</v>
      </c>
      <c r="F560" s="82">
        <v>97</v>
      </c>
      <c r="G560" s="697"/>
      <c r="H560" s="64"/>
      <c r="I560" s="64"/>
      <c r="J560" s="64"/>
    </row>
    <row r="561" spans="1:10" ht="15.75" x14ac:dyDescent="0.25">
      <c r="A561" s="682">
        <v>23</v>
      </c>
      <c r="B561" s="166" t="s">
        <v>1151</v>
      </c>
      <c r="C561" s="181" t="s">
        <v>4762</v>
      </c>
      <c r="D561" s="116" t="s">
        <v>30</v>
      </c>
      <c r="E561" s="116" t="s">
        <v>51</v>
      </c>
      <c r="F561" s="82">
        <v>75</v>
      </c>
      <c r="G561" s="697"/>
      <c r="H561" s="64"/>
      <c r="I561" s="64"/>
      <c r="J561" s="64"/>
    </row>
    <row r="562" spans="1:10" ht="15.75" x14ac:dyDescent="0.25">
      <c r="A562" s="682">
        <v>24</v>
      </c>
      <c r="B562" s="166" t="s">
        <v>1152</v>
      </c>
      <c r="C562" s="181" t="s">
        <v>4763</v>
      </c>
      <c r="D562" s="116" t="s">
        <v>30</v>
      </c>
      <c r="E562" s="116" t="s">
        <v>51</v>
      </c>
      <c r="F562" s="82">
        <v>100</v>
      </c>
      <c r="G562" s="697"/>
      <c r="H562" s="64"/>
      <c r="I562" s="64"/>
      <c r="J562" s="64"/>
    </row>
    <row r="563" spans="1:10" ht="15.75" x14ac:dyDescent="0.25">
      <c r="A563" s="682">
        <v>25</v>
      </c>
      <c r="B563" s="166" t="s">
        <v>1153</v>
      </c>
      <c r="C563" s="181" t="s">
        <v>4764</v>
      </c>
      <c r="D563" s="116" t="s">
        <v>30</v>
      </c>
      <c r="E563" s="116" t="s">
        <v>51</v>
      </c>
      <c r="F563" s="82">
        <v>70</v>
      </c>
      <c r="G563" s="697"/>
      <c r="H563" s="64"/>
      <c r="I563" s="64"/>
      <c r="J563" s="64"/>
    </row>
    <row r="564" spans="1:10" ht="15.75" x14ac:dyDescent="0.25">
      <c r="A564" s="682">
        <v>26</v>
      </c>
      <c r="B564" s="166" t="s">
        <v>1154</v>
      </c>
      <c r="C564" s="181" t="s">
        <v>4765</v>
      </c>
      <c r="D564" s="116" t="s">
        <v>30</v>
      </c>
      <c r="E564" s="116" t="s">
        <v>51</v>
      </c>
      <c r="F564" s="82">
        <v>88</v>
      </c>
      <c r="G564" s="697"/>
      <c r="H564" s="64"/>
      <c r="I564" s="64"/>
      <c r="J564" s="64"/>
    </row>
    <row r="565" spans="1:10" ht="15.75" x14ac:dyDescent="0.25">
      <c r="A565" s="17" t="s">
        <v>94</v>
      </c>
      <c r="B565" s="230" t="s">
        <v>117</v>
      </c>
      <c r="C565" s="18"/>
      <c r="D565" s="121"/>
      <c r="E565" s="121"/>
      <c r="F565" s="89"/>
      <c r="G565" s="697"/>
      <c r="H565" s="64"/>
      <c r="I565" s="64"/>
      <c r="J565" s="64"/>
    </row>
    <row r="566" spans="1:10" ht="15.75" x14ac:dyDescent="0.25">
      <c r="A566" s="682">
        <v>27</v>
      </c>
      <c r="B566" s="166" t="s">
        <v>1155</v>
      </c>
      <c r="C566" s="181" t="s">
        <v>4766</v>
      </c>
      <c r="D566" s="116" t="s">
        <v>30</v>
      </c>
      <c r="E566" s="116" t="s">
        <v>7</v>
      </c>
      <c r="F566" s="82">
        <v>6.6</v>
      </c>
      <c r="G566" s="697"/>
      <c r="H566" s="64"/>
      <c r="I566" s="64"/>
      <c r="J566" s="64"/>
    </row>
    <row r="567" spans="1:10" ht="15.75" x14ac:dyDescent="0.25">
      <c r="A567" s="682">
        <v>28</v>
      </c>
      <c r="B567" s="166" t="s">
        <v>1108</v>
      </c>
      <c r="C567" s="181" t="s">
        <v>4767</v>
      </c>
      <c r="D567" s="116" t="s">
        <v>30</v>
      </c>
      <c r="E567" s="116" t="s">
        <v>7</v>
      </c>
      <c r="F567" s="82">
        <v>29</v>
      </c>
      <c r="G567" s="697"/>
      <c r="H567" s="64"/>
      <c r="I567" s="64"/>
      <c r="J567" s="64"/>
    </row>
    <row r="568" spans="1:10" ht="15.75" x14ac:dyDescent="0.25">
      <c r="A568" s="682">
        <v>29</v>
      </c>
      <c r="B568" s="166" t="s">
        <v>1156</v>
      </c>
      <c r="C568" s="181" t="s">
        <v>4767</v>
      </c>
      <c r="D568" s="116" t="s">
        <v>30</v>
      </c>
      <c r="E568" s="116" t="s">
        <v>7</v>
      </c>
      <c r="F568" s="82">
        <v>16</v>
      </c>
      <c r="G568" s="697"/>
      <c r="H568" s="64"/>
      <c r="I568" s="64"/>
      <c r="J568" s="64"/>
    </row>
    <row r="569" spans="1:10" ht="15.75" x14ac:dyDescent="0.25">
      <c r="A569" s="682">
        <v>30</v>
      </c>
      <c r="B569" s="166" t="s">
        <v>1157</v>
      </c>
      <c r="C569" s="181" t="s">
        <v>4767</v>
      </c>
      <c r="D569" s="116" t="s">
        <v>30</v>
      </c>
      <c r="E569" s="116" t="s">
        <v>7</v>
      </c>
      <c r="F569" s="82">
        <v>32</v>
      </c>
      <c r="G569" s="697"/>
      <c r="H569" s="64"/>
      <c r="I569" s="64"/>
      <c r="J569" s="64"/>
    </row>
    <row r="570" spans="1:10" ht="15.75" x14ac:dyDescent="0.25">
      <c r="A570" s="682">
        <v>31</v>
      </c>
      <c r="B570" s="166" t="s">
        <v>1158</v>
      </c>
      <c r="C570" s="181" t="s">
        <v>4767</v>
      </c>
      <c r="D570" s="116" t="s">
        <v>30</v>
      </c>
      <c r="E570" s="116" t="s">
        <v>7</v>
      </c>
      <c r="F570" s="82">
        <v>20</v>
      </c>
      <c r="G570" s="697"/>
      <c r="H570" s="64"/>
      <c r="I570" s="64"/>
      <c r="J570" s="64"/>
    </row>
    <row r="571" spans="1:10" ht="15.75" x14ac:dyDescent="0.25">
      <c r="A571" s="682">
        <v>32</v>
      </c>
      <c r="B571" s="166" t="s">
        <v>1159</v>
      </c>
      <c r="C571" s="181" t="s">
        <v>4767</v>
      </c>
      <c r="D571" s="116" t="s">
        <v>30</v>
      </c>
      <c r="E571" s="116" t="s">
        <v>7</v>
      </c>
      <c r="F571" s="82">
        <v>5</v>
      </c>
      <c r="G571" s="697"/>
      <c r="H571" s="64"/>
      <c r="I571" s="64"/>
      <c r="J571" s="64"/>
    </row>
    <row r="572" spans="1:10" ht="15.75" x14ac:dyDescent="0.25">
      <c r="A572" s="682">
        <v>33</v>
      </c>
      <c r="B572" s="166" t="s">
        <v>1160</v>
      </c>
      <c r="C572" s="181" t="s">
        <v>4767</v>
      </c>
      <c r="D572" s="116" t="s">
        <v>30</v>
      </c>
      <c r="E572" s="116" t="s">
        <v>7</v>
      </c>
      <c r="F572" s="82">
        <v>8</v>
      </c>
      <c r="G572" s="697"/>
      <c r="H572" s="64"/>
      <c r="I572" s="64"/>
      <c r="J572" s="64"/>
    </row>
    <row r="573" spans="1:10" ht="15.75" x14ac:dyDescent="0.25">
      <c r="A573" s="682">
        <v>34</v>
      </c>
      <c r="B573" s="166" t="s">
        <v>1161</v>
      </c>
      <c r="C573" s="181" t="s">
        <v>4767</v>
      </c>
      <c r="D573" s="116" t="s">
        <v>30</v>
      </c>
      <c r="E573" s="116" t="s">
        <v>7</v>
      </c>
      <c r="F573" s="82">
        <v>6</v>
      </c>
      <c r="G573" s="697"/>
      <c r="H573" s="64"/>
      <c r="I573" s="64"/>
      <c r="J573" s="64"/>
    </row>
    <row r="574" spans="1:10" ht="15.75" x14ac:dyDescent="0.25">
      <c r="A574" s="682">
        <v>35</v>
      </c>
      <c r="B574" s="166" t="s">
        <v>1160</v>
      </c>
      <c r="C574" s="181" t="s">
        <v>4768</v>
      </c>
      <c r="D574" s="116" t="s">
        <v>30</v>
      </c>
      <c r="E574" s="116" t="s">
        <v>7</v>
      </c>
      <c r="F574" s="82">
        <v>20</v>
      </c>
      <c r="G574" s="697"/>
      <c r="H574" s="64"/>
      <c r="I574" s="64"/>
      <c r="J574" s="64"/>
    </row>
    <row r="575" spans="1:10" ht="15.75" x14ac:dyDescent="0.25">
      <c r="A575" s="682">
        <v>36</v>
      </c>
      <c r="B575" s="166" t="s">
        <v>1162</v>
      </c>
      <c r="C575" s="181" t="s">
        <v>4768</v>
      </c>
      <c r="D575" s="116" t="s">
        <v>30</v>
      </c>
      <c r="E575" s="116" t="s">
        <v>7</v>
      </c>
      <c r="F575" s="82">
        <v>1</v>
      </c>
      <c r="G575" s="697"/>
      <c r="H575" s="64"/>
      <c r="I575" s="64"/>
      <c r="J575" s="64"/>
    </row>
    <row r="576" spans="1:10" ht="15.75" x14ac:dyDescent="0.25">
      <c r="A576" s="682">
        <v>37</v>
      </c>
      <c r="B576" s="166" t="s">
        <v>4592</v>
      </c>
      <c r="C576" s="181" t="s">
        <v>4768</v>
      </c>
      <c r="D576" s="116" t="s">
        <v>30</v>
      </c>
      <c r="E576" s="116" t="s">
        <v>7</v>
      </c>
      <c r="F576" s="82">
        <v>15</v>
      </c>
      <c r="G576" s="697"/>
      <c r="H576" s="64"/>
      <c r="I576" s="64"/>
      <c r="J576" s="64"/>
    </row>
    <row r="577" spans="1:10" ht="15.75" x14ac:dyDescent="0.25">
      <c r="A577" s="682">
        <v>38</v>
      </c>
      <c r="B577" s="166" t="s">
        <v>1163</v>
      </c>
      <c r="C577" s="181" t="s">
        <v>4768</v>
      </c>
      <c r="D577" s="116" t="s">
        <v>30</v>
      </c>
      <c r="E577" s="116" t="s">
        <v>7</v>
      </c>
      <c r="F577" s="82">
        <v>10</v>
      </c>
      <c r="G577" s="697"/>
      <c r="H577" s="64"/>
      <c r="I577" s="64"/>
      <c r="J577" s="64"/>
    </row>
    <row r="578" spans="1:10" ht="15.75" x14ac:dyDescent="0.25">
      <c r="A578" s="682">
        <v>39</v>
      </c>
      <c r="B578" s="166" t="s">
        <v>4593</v>
      </c>
      <c r="C578" s="181" t="s">
        <v>4768</v>
      </c>
      <c r="D578" s="116" t="s">
        <v>30</v>
      </c>
      <c r="E578" s="116" t="s">
        <v>7</v>
      </c>
      <c r="F578" s="82">
        <v>27</v>
      </c>
      <c r="G578" s="697"/>
      <c r="H578" s="64"/>
      <c r="I578" s="64"/>
      <c r="J578" s="64"/>
    </row>
    <row r="579" spans="1:10" ht="15.75" x14ac:dyDescent="0.25">
      <c r="A579" s="682">
        <v>40</v>
      </c>
      <c r="B579" s="166" t="s">
        <v>4594</v>
      </c>
      <c r="C579" s="181" t="s">
        <v>4768</v>
      </c>
      <c r="D579" s="116" t="s">
        <v>30</v>
      </c>
      <c r="E579" s="116" t="s">
        <v>7</v>
      </c>
      <c r="F579" s="82">
        <v>12</v>
      </c>
      <c r="G579" s="697"/>
      <c r="H579" s="64"/>
      <c r="I579" s="64"/>
      <c r="J579" s="64"/>
    </row>
    <row r="580" spans="1:10" ht="15.75" x14ac:dyDescent="0.25">
      <c r="A580" s="682">
        <v>41</v>
      </c>
      <c r="B580" s="166" t="s">
        <v>4595</v>
      </c>
      <c r="C580" s="181" t="s">
        <v>4768</v>
      </c>
      <c r="D580" s="116" t="s">
        <v>30</v>
      </c>
      <c r="E580" s="116" t="s">
        <v>7</v>
      </c>
      <c r="F580" s="82">
        <v>10</v>
      </c>
      <c r="G580" s="697"/>
      <c r="H580" s="64"/>
      <c r="I580" s="64"/>
      <c r="J580" s="64"/>
    </row>
    <row r="581" spans="1:10" ht="15.75" x14ac:dyDescent="0.25">
      <c r="A581" s="682">
        <v>42</v>
      </c>
      <c r="B581" s="166" t="s">
        <v>4596</v>
      </c>
      <c r="C581" s="181" t="s">
        <v>4768</v>
      </c>
      <c r="D581" s="116" t="s">
        <v>30</v>
      </c>
      <c r="E581" s="116" t="s">
        <v>7</v>
      </c>
      <c r="F581" s="82">
        <v>5</v>
      </c>
      <c r="G581" s="697"/>
      <c r="H581" s="64"/>
      <c r="I581" s="64"/>
      <c r="J581" s="64"/>
    </row>
    <row r="582" spans="1:10" ht="15.75" x14ac:dyDescent="0.25">
      <c r="A582" s="682">
        <v>43</v>
      </c>
      <c r="B582" s="166" t="s">
        <v>4529</v>
      </c>
      <c r="C582" s="181" t="s">
        <v>4766</v>
      </c>
      <c r="D582" s="116" t="s">
        <v>30</v>
      </c>
      <c r="E582" s="116" t="s">
        <v>51</v>
      </c>
      <c r="F582" s="82">
        <v>10</v>
      </c>
      <c r="G582" s="697"/>
      <c r="H582" s="64"/>
      <c r="I582" s="64"/>
      <c r="J582" s="64"/>
    </row>
    <row r="583" spans="1:10" ht="15.75" x14ac:dyDescent="0.25">
      <c r="A583" s="682">
        <v>44</v>
      </c>
      <c r="B583" s="166" t="s">
        <v>1164</v>
      </c>
      <c r="C583" s="181" t="s">
        <v>4766</v>
      </c>
      <c r="D583" s="116" t="s">
        <v>30</v>
      </c>
      <c r="E583" s="116" t="s">
        <v>51</v>
      </c>
      <c r="F583" s="82">
        <v>14</v>
      </c>
      <c r="G583" s="697"/>
      <c r="H583" s="64"/>
      <c r="I583" s="64"/>
      <c r="J583" s="64"/>
    </row>
    <row r="584" spans="1:10" ht="15.75" x14ac:dyDescent="0.25">
      <c r="A584" s="682">
        <v>45</v>
      </c>
      <c r="B584" s="166" t="s">
        <v>1165</v>
      </c>
      <c r="C584" s="181" t="s">
        <v>4766</v>
      </c>
      <c r="D584" s="116" t="s">
        <v>30</v>
      </c>
      <c r="E584" s="116" t="s">
        <v>51</v>
      </c>
      <c r="F584" s="82">
        <v>18</v>
      </c>
      <c r="G584" s="697"/>
      <c r="H584" s="64"/>
      <c r="I584" s="64"/>
      <c r="J584" s="64"/>
    </row>
    <row r="585" spans="1:10" ht="15.75" x14ac:dyDescent="0.25">
      <c r="A585" s="682">
        <v>46</v>
      </c>
      <c r="B585" s="166" t="s">
        <v>4597</v>
      </c>
      <c r="C585" s="181" t="s">
        <v>4766</v>
      </c>
      <c r="D585" s="116" t="s">
        <v>30</v>
      </c>
      <c r="E585" s="116" t="s">
        <v>51</v>
      </c>
      <c r="F585" s="82">
        <v>21</v>
      </c>
      <c r="G585" s="697"/>
      <c r="H585" s="64"/>
      <c r="I585" s="64"/>
      <c r="J585" s="64"/>
    </row>
    <row r="586" spans="1:10" ht="15.75" x14ac:dyDescent="0.25">
      <c r="A586" s="682">
        <v>47</v>
      </c>
      <c r="B586" s="166" t="s">
        <v>1166</v>
      </c>
      <c r="C586" s="181" t="s">
        <v>4769</v>
      </c>
      <c r="D586" s="116" t="s">
        <v>30</v>
      </c>
      <c r="E586" s="116" t="s">
        <v>51</v>
      </c>
      <c r="F586" s="82">
        <v>20</v>
      </c>
      <c r="G586" s="697"/>
      <c r="H586" s="64"/>
      <c r="I586" s="64"/>
      <c r="J586" s="64"/>
    </row>
    <row r="587" spans="1:10" ht="15.75" x14ac:dyDescent="0.25">
      <c r="A587" s="17" t="s">
        <v>203</v>
      </c>
      <c r="B587" s="230" t="s">
        <v>907</v>
      </c>
      <c r="C587" s="18"/>
      <c r="D587" s="121"/>
      <c r="E587" s="121"/>
      <c r="F587" s="89"/>
      <c r="G587" s="697"/>
      <c r="H587" s="64"/>
      <c r="I587" s="64"/>
      <c r="J587" s="64"/>
    </row>
    <row r="588" spans="1:10" ht="15.75" x14ac:dyDescent="0.25">
      <c r="A588" s="682">
        <v>48</v>
      </c>
      <c r="B588" s="166" t="s">
        <v>7029</v>
      </c>
      <c r="C588" s="181" t="s">
        <v>4770</v>
      </c>
      <c r="D588" s="116" t="s">
        <v>30</v>
      </c>
      <c r="E588" s="116">
        <v>3</v>
      </c>
      <c r="F588" s="82">
        <v>130</v>
      </c>
      <c r="G588" s="697"/>
      <c r="H588" s="64"/>
      <c r="I588" s="64"/>
      <c r="J588" s="64"/>
    </row>
    <row r="589" spans="1:10" ht="15.75" x14ac:dyDescent="0.25">
      <c r="A589" s="682">
        <v>49</v>
      </c>
      <c r="B589" s="166" t="s">
        <v>332</v>
      </c>
      <c r="C589" s="181" t="s">
        <v>4771</v>
      </c>
      <c r="D589" s="116" t="s">
        <v>30</v>
      </c>
      <c r="E589" s="116">
        <v>3</v>
      </c>
      <c r="F589" s="82">
        <v>141</v>
      </c>
      <c r="G589" s="697"/>
      <c r="H589" s="64"/>
      <c r="I589" s="64"/>
      <c r="J589" s="64"/>
    </row>
    <row r="590" spans="1:10" ht="15.75" x14ac:dyDescent="0.25">
      <c r="A590" s="682">
        <v>50</v>
      </c>
      <c r="B590" s="166" t="s">
        <v>333</v>
      </c>
      <c r="C590" s="181" t="s">
        <v>4772</v>
      </c>
      <c r="D590" s="116" t="s">
        <v>30</v>
      </c>
      <c r="E590" s="116">
        <v>3</v>
      </c>
      <c r="F590" s="82">
        <v>120</v>
      </c>
      <c r="G590" s="697"/>
      <c r="H590" s="64"/>
      <c r="I590" s="64"/>
      <c r="J590" s="64"/>
    </row>
    <row r="591" spans="1:10" ht="15.75" x14ac:dyDescent="0.25">
      <c r="A591" s="17" t="s">
        <v>777</v>
      </c>
      <c r="B591" s="230" t="s">
        <v>906</v>
      </c>
      <c r="C591" s="18"/>
      <c r="D591" s="121"/>
      <c r="E591" s="121"/>
      <c r="F591" s="89"/>
      <c r="G591" s="697"/>
      <c r="H591" s="64"/>
      <c r="I591" s="64"/>
      <c r="J591" s="64"/>
    </row>
    <row r="592" spans="1:10" ht="15.75" x14ac:dyDescent="0.25">
      <c r="A592" s="682">
        <v>51</v>
      </c>
      <c r="B592" s="166" t="s">
        <v>1167</v>
      </c>
      <c r="C592" s="181" t="s">
        <v>4773</v>
      </c>
      <c r="D592" s="116" t="s">
        <v>30</v>
      </c>
      <c r="E592" s="116" t="s">
        <v>51</v>
      </c>
      <c r="F592" s="82">
        <v>1</v>
      </c>
      <c r="G592" s="697"/>
      <c r="H592" s="64"/>
      <c r="I592" s="64"/>
      <c r="J592" s="64"/>
    </row>
    <row r="593" spans="1:10" ht="15.75" x14ac:dyDescent="0.25">
      <c r="A593" s="682">
        <v>52</v>
      </c>
      <c r="B593" s="166" t="s">
        <v>1168</v>
      </c>
      <c r="C593" s="181" t="s">
        <v>4773</v>
      </c>
      <c r="D593" s="116" t="s">
        <v>30</v>
      </c>
      <c r="E593" s="116" t="s">
        <v>51</v>
      </c>
      <c r="F593" s="82">
        <v>9</v>
      </c>
      <c r="G593" s="697"/>
      <c r="H593" s="64"/>
      <c r="I593" s="64"/>
      <c r="J593" s="64"/>
    </row>
    <row r="594" spans="1:10" ht="15.75" x14ac:dyDescent="0.25">
      <c r="A594" s="682">
        <v>53</v>
      </c>
      <c r="B594" s="166" t="s">
        <v>4598</v>
      </c>
      <c r="C594" s="181" t="s">
        <v>4773</v>
      </c>
      <c r="D594" s="116" t="s">
        <v>30</v>
      </c>
      <c r="E594" s="116" t="s">
        <v>51</v>
      </c>
      <c r="F594" s="82">
        <v>1.5</v>
      </c>
      <c r="G594" s="697"/>
      <c r="H594" s="64"/>
      <c r="I594" s="64"/>
      <c r="J594" s="64"/>
    </row>
    <row r="595" spans="1:10" ht="15.75" x14ac:dyDescent="0.25">
      <c r="A595" s="682">
        <v>54</v>
      </c>
      <c r="B595" s="166" t="s">
        <v>4599</v>
      </c>
      <c r="C595" s="181" t="s">
        <v>4773</v>
      </c>
      <c r="D595" s="116" t="s">
        <v>30</v>
      </c>
      <c r="E595" s="116" t="s">
        <v>51</v>
      </c>
      <c r="F595" s="82">
        <v>0.5</v>
      </c>
      <c r="G595" s="697"/>
      <c r="H595" s="64"/>
      <c r="I595" s="64"/>
      <c r="J595" s="64"/>
    </row>
    <row r="596" spans="1:10" ht="15.75" x14ac:dyDescent="0.25">
      <c r="A596" s="682">
        <v>55</v>
      </c>
      <c r="B596" s="166" t="s">
        <v>1169</v>
      </c>
      <c r="C596" s="181" t="s">
        <v>4773</v>
      </c>
      <c r="D596" s="116" t="s">
        <v>30</v>
      </c>
      <c r="E596" s="116" t="s">
        <v>51</v>
      </c>
      <c r="F596" s="82">
        <v>1</v>
      </c>
      <c r="G596" s="697"/>
      <c r="H596" s="64"/>
      <c r="I596" s="64"/>
      <c r="J596" s="64"/>
    </row>
    <row r="597" spans="1:10" ht="15.75" x14ac:dyDescent="0.25">
      <c r="A597" s="682">
        <v>56</v>
      </c>
      <c r="B597" s="166" t="s">
        <v>4600</v>
      </c>
      <c r="C597" s="181" t="s">
        <v>4774</v>
      </c>
      <c r="D597" s="116" t="s">
        <v>30</v>
      </c>
      <c r="E597" s="116" t="s">
        <v>51</v>
      </c>
      <c r="F597" s="82">
        <v>6</v>
      </c>
      <c r="G597" s="697"/>
      <c r="H597" s="64"/>
      <c r="I597" s="64"/>
      <c r="J597" s="64"/>
    </row>
    <row r="598" spans="1:10" ht="15.75" x14ac:dyDescent="0.25">
      <c r="A598" s="682">
        <v>57</v>
      </c>
      <c r="B598" s="166" t="s">
        <v>1164</v>
      </c>
      <c r="C598" s="181" t="s">
        <v>4774</v>
      </c>
      <c r="D598" s="116" t="s">
        <v>30</v>
      </c>
      <c r="E598" s="116" t="s">
        <v>51</v>
      </c>
      <c r="F598" s="82">
        <v>4</v>
      </c>
      <c r="G598" s="697"/>
      <c r="H598" s="64"/>
      <c r="I598" s="64"/>
      <c r="J598" s="64"/>
    </row>
    <row r="599" spans="1:10" ht="15.75" x14ac:dyDescent="0.25">
      <c r="A599" s="682">
        <v>58</v>
      </c>
      <c r="B599" s="166" t="s">
        <v>1170</v>
      </c>
      <c r="C599" s="181" t="s">
        <v>4774</v>
      </c>
      <c r="D599" s="116" t="s">
        <v>30</v>
      </c>
      <c r="E599" s="116" t="s">
        <v>51</v>
      </c>
      <c r="F599" s="82">
        <v>3</v>
      </c>
      <c r="G599" s="697"/>
      <c r="H599" s="64"/>
      <c r="I599" s="64"/>
      <c r="J599" s="64"/>
    </row>
    <row r="600" spans="1:10" ht="15.75" x14ac:dyDescent="0.25">
      <c r="A600" s="682">
        <v>59</v>
      </c>
      <c r="B600" s="166" t="s">
        <v>1159</v>
      </c>
      <c r="C600" s="181" t="s">
        <v>4774</v>
      </c>
      <c r="D600" s="116" t="s">
        <v>30</v>
      </c>
      <c r="E600" s="116" t="s">
        <v>51</v>
      </c>
      <c r="F600" s="82">
        <v>5</v>
      </c>
      <c r="G600" s="697"/>
      <c r="H600" s="64"/>
      <c r="I600" s="64"/>
      <c r="J600" s="64"/>
    </row>
    <row r="601" spans="1:10" ht="15.75" x14ac:dyDescent="0.25">
      <c r="A601" s="682">
        <v>60</v>
      </c>
      <c r="B601" s="166" t="s">
        <v>1171</v>
      </c>
      <c r="C601" s="181" t="s">
        <v>4774</v>
      </c>
      <c r="D601" s="116" t="s">
        <v>30</v>
      </c>
      <c r="E601" s="116" t="s">
        <v>51</v>
      </c>
      <c r="F601" s="82">
        <v>2</v>
      </c>
      <c r="G601" s="697"/>
      <c r="H601" s="64"/>
      <c r="I601" s="64"/>
      <c r="J601" s="64"/>
    </row>
    <row r="602" spans="1:10" ht="15.75" x14ac:dyDescent="0.25">
      <c r="A602" s="682">
        <v>61</v>
      </c>
      <c r="B602" s="166" t="s">
        <v>1172</v>
      </c>
      <c r="C602" s="181" t="s">
        <v>4774</v>
      </c>
      <c r="D602" s="116" t="s">
        <v>30</v>
      </c>
      <c r="E602" s="116" t="s">
        <v>51</v>
      </c>
      <c r="F602" s="82">
        <v>4</v>
      </c>
      <c r="G602" s="697"/>
      <c r="H602" s="64"/>
      <c r="I602" s="64"/>
      <c r="J602" s="64"/>
    </row>
    <row r="603" spans="1:10" ht="15.75" x14ac:dyDescent="0.25">
      <c r="A603" s="682">
        <v>62</v>
      </c>
      <c r="B603" s="166" t="s">
        <v>4593</v>
      </c>
      <c r="C603" s="181" t="s">
        <v>4774</v>
      </c>
      <c r="D603" s="116" t="s">
        <v>30</v>
      </c>
      <c r="E603" s="116" t="s">
        <v>51</v>
      </c>
      <c r="F603" s="82">
        <v>3</v>
      </c>
      <c r="G603" s="697"/>
      <c r="H603" s="64"/>
      <c r="I603" s="64"/>
      <c r="J603" s="64"/>
    </row>
    <row r="604" spans="1:10" ht="15.75" x14ac:dyDescent="0.25">
      <c r="A604" s="682">
        <v>63</v>
      </c>
      <c r="B604" s="166" t="s">
        <v>1173</v>
      </c>
      <c r="C604" s="181" t="s">
        <v>4774</v>
      </c>
      <c r="D604" s="116" t="s">
        <v>30</v>
      </c>
      <c r="E604" s="116" t="s">
        <v>51</v>
      </c>
      <c r="F604" s="82">
        <v>2</v>
      </c>
      <c r="G604" s="697"/>
      <c r="H604" s="64"/>
      <c r="I604" s="64"/>
      <c r="J604" s="64"/>
    </row>
    <row r="605" spans="1:10" ht="15.75" x14ac:dyDescent="0.25">
      <c r="A605" s="682">
        <v>64</v>
      </c>
      <c r="B605" s="166" t="s">
        <v>1365</v>
      </c>
      <c r="C605" s="181" t="s">
        <v>4774</v>
      </c>
      <c r="D605" s="116" t="s">
        <v>30</v>
      </c>
      <c r="E605" s="116" t="s">
        <v>51</v>
      </c>
      <c r="F605" s="82">
        <v>7</v>
      </c>
      <c r="G605" s="697"/>
      <c r="H605" s="64"/>
      <c r="I605" s="64"/>
      <c r="J605" s="64"/>
    </row>
    <row r="606" spans="1:10" ht="15.75" x14ac:dyDescent="0.25">
      <c r="A606" s="682">
        <v>65</v>
      </c>
      <c r="B606" s="166" t="s">
        <v>1366</v>
      </c>
      <c r="C606" s="181" t="s">
        <v>5393</v>
      </c>
      <c r="D606" s="116" t="s">
        <v>30</v>
      </c>
      <c r="E606" s="116" t="s">
        <v>51</v>
      </c>
      <c r="F606" s="82">
        <v>1</v>
      </c>
      <c r="G606" s="697"/>
      <c r="H606" s="64"/>
      <c r="I606" s="64"/>
      <c r="J606" s="64"/>
    </row>
    <row r="607" spans="1:10" ht="15.75" x14ac:dyDescent="0.25">
      <c r="A607" s="682">
        <v>66</v>
      </c>
      <c r="B607" s="166" t="s">
        <v>4601</v>
      </c>
      <c r="C607" s="181" t="s">
        <v>5393</v>
      </c>
      <c r="D607" s="116" t="s">
        <v>30</v>
      </c>
      <c r="E607" s="116" t="s">
        <v>51</v>
      </c>
      <c r="F607" s="82">
        <v>1</v>
      </c>
      <c r="G607" s="697"/>
      <c r="H607" s="64"/>
      <c r="I607" s="64"/>
      <c r="J607" s="64"/>
    </row>
    <row r="608" spans="1:10" ht="15.75" x14ac:dyDescent="0.25">
      <c r="A608" s="682">
        <v>67</v>
      </c>
      <c r="B608" s="166" t="s">
        <v>1367</v>
      </c>
      <c r="C608" s="181" t="s">
        <v>5393</v>
      </c>
      <c r="D608" s="116" t="s">
        <v>30</v>
      </c>
      <c r="E608" s="116" t="s">
        <v>51</v>
      </c>
      <c r="F608" s="82">
        <v>6</v>
      </c>
      <c r="G608" s="697"/>
      <c r="H608" s="64"/>
      <c r="I608" s="64"/>
      <c r="J608" s="64"/>
    </row>
    <row r="609" spans="1:10" ht="15.75" x14ac:dyDescent="0.25">
      <c r="A609" s="682">
        <v>68</v>
      </c>
      <c r="B609" s="166" t="s">
        <v>1368</v>
      </c>
      <c r="C609" s="181" t="s">
        <v>5393</v>
      </c>
      <c r="D609" s="116" t="s">
        <v>30</v>
      </c>
      <c r="E609" s="116" t="s">
        <v>51</v>
      </c>
      <c r="F609" s="82">
        <v>4</v>
      </c>
      <c r="G609" s="697"/>
      <c r="H609" s="64"/>
      <c r="I609" s="64"/>
      <c r="J609" s="64"/>
    </row>
    <row r="610" spans="1:10" ht="15.75" x14ac:dyDescent="0.25">
      <c r="A610" s="682">
        <v>69</v>
      </c>
      <c r="B610" s="166" t="s">
        <v>1369</v>
      </c>
      <c r="C610" s="181" t="s">
        <v>5393</v>
      </c>
      <c r="D610" s="116" t="s">
        <v>30</v>
      </c>
      <c r="E610" s="116" t="s">
        <v>51</v>
      </c>
      <c r="F610" s="82">
        <v>0.5</v>
      </c>
      <c r="G610" s="697"/>
      <c r="H610" s="64"/>
      <c r="I610" s="64"/>
      <c r="J610" s="64"/>
    </row>
    <row r="611" spans="1:10" ht="15.75" x14ac:dyDescent="0.25">
      <c r="A611" s="682">
        <v>70</v>
      </c>
      <c r="B611" s="166" t="s">
        <v>1370</v>
      </c>
      <c r="C611" s="181" t="s">
        <v>5393</v>
      </c>
      <c r="D611" s="116" t="s">
        <v>30</v>
      </c>
      <c r="E611" s="116" t="s">
        <v>51</v>
      </c>
      <c r="F611" s="82">
        <v>3.5</v>
      </c>
      <c r="G611" s="697"/>
      <c r="H611" s="64"/>
      <c r="I611" s="64"/>
      <c r="J611" s="64"/>
    </row>
    <row r="612" spans="1:10" ht="15.75" x14ac:dyDescent="0.25">
      <c r="A612" s="682">
        <v>71</v>
      </c>
      <c r="B612" s="166" t="s">
        <v>1371</v>
      </c>
      <c r="C612" s="181" t="s">
        <v>5393</v>
      </c>
      <c r="D612" s="116" t="s">
        <v>30</v>
      </c>
      <c r="E612" s="116" t="s">
        <v>51</v>
      </c>
      <c r="F612" s="82">
        <v>4</v>
      </c>
      <c r="G612" s="697"/>
      <c r="H612" s="64"/>
      <c r="I612" s="64"/>
      <c r="J612" s="64"/>
    </row>
    <row r="613" spans="1:10" ht="15.75" x14ac:dyDescent="0.25">
      <c r="A613" s="682">
        <v>72</v>
      </c>
      <c r="B613" s="166" t="s">
        <v>1372</v>
      </c>
      <c r="C613" s="181" t="s">
        <v>5393</v>
      </c>
      <c r="D613" s="116" t="s">
        <v>30</v>
      </c>
      <c r="E613" s="116" t="s">
        <v>51</v>
      </c>
      <c r="F613" s="82">
        <v>5</v>
      </c>
      <c r="G613" s="697"/>
      <c r="H613" s="64"/>
      <c r="I613" s="64"/>
      <c r="J613" s="64"/>
    </row>
    <row r="614" spans="1:10" ht="15.75" x14ac:dyDescent="0.25">
      <c r="A614" s="17" t="s">
        <v>778</v>
      </c>
      <c r="B614" s="230" t="s">
        <v>792</v>
      </c>
      <c r="C614" s="18"/>
      <c r="D614" s="121"/>
      <c r="E614" s="121"/>
      <c r="F614" s="89"/>
      <c r="G614" s="697"/>
      <c r="H614" s="64"/>
      <c r="I614" s="64"/>
      <c r="J614" s="64"/>
    </row>
    <row r="615" spans="1:10" ht="15.75" x14ac:dyDescent="0.25">
      <c r="A615" s="682">
        <v>73</v>
      </c>
      <c r="B615" s="166" t="s">
        <v>1373</v>
      </c>
      <c r="C615" s="181" t="s">
        <v>4775</v>
      </c>
      <c r="D615" s="116" t="s">
        <v>334</v>
      </c>
      <c r="E615" s="116" t="s">
        <v>51</v>
      </c>
      <c r="F615" s="82">
        <v>60</v>
      </c>
      <c r="G615" s="697"/>
      <c r="H615" s="64"/>
      <c r="I615" s="64"/>
      <c r="J615" s="64"/>
    </row>
    <row r="616" spans="1:10" ht="15.75" x14ac:dyDescent="0.25">
      <c r="A616" s="682">
        <v>74</v>
      </c>
      <c r="B616" s="166" t="s">
        <v>1364</v>
      </c>
      <c r="C616" s="181" t="s">
        <v>4775</v>
      </c>
      <c r="D616" s="116" t="s">
        <v>334</v>
      </c>
      <c r="E616" s="116" t="s">
        <v>51</v>
      </c>
      <c r="F616" s="82">
        <v>15</v>
      </c>
      <c r="G616" s="697"/>
      <c r="H616" s="64"/>
      <c r="I616" s="64"/>
      <c r="J616" s="64"/>
    </row>
    <row r="617" spans="1:10" ht="15.75" x14ac:dyDescent="0.25">
      <c r="A617" s="682">
        <v>75</v>
      </c>
      <c r="B617" s="166" t="s">
        <v>1992</v>
      </c>
      <c r="C617" s="181" t="s">
        <v>4775</v>
      </c>
      <c r="D617" s="116" t="s">
        <v>334</v>
      </c>
      <c r="E617" s="116" t="s">
        <v>51</v>
      </c>
      <c r="F617" s="82">
        <v>4</v>
      </c>
      <c r="G617" s="697"/>
      <c r="H617" s="64"/>
      <c r="I617" s="64"/>
      <c r="J617" s="64"/>
    </row>
    <row r="618" spans="1:10" ht="15.75" x14ac:dyDescent="0.25">
      <c r="A618" s="682">
        <v>76</v>
      </c>
      <c r="B618" s="166" t="s">
        <v>1991</v>
      </c>
      <c r="C618" s="181" t="s">
        <v>4775</v>
      </c>
      <c r="D618" s="116" t="s">
        <v>334</v>
      </c>
      <c r="E618" s="116" t="s">
        <v>51</v>
      </c>
      <c r="F618" s="82">
        <v>5</v>
      </c>
      <c r="G618" s="697"/>
      <c r="H618" s="64"/>
      <c r="I618" s="64"/>
      <c r="J618" s="64"/>
    </row>
    <row r="619" spans="1:10" ht="15.75" x14ac:dyDescent="0.25">
      <c r="A619" s="682">
        <v>77</v>
      </c>
      <c r="B619" s="166" t="s">
        <v>1990</v>
      </c>
      <c r="C619" s="181" t="s">
        <v>4775</v>
      </c>
      <c r="D619" s="116" t="s">
        <v>334</v>
      </c>
      <c r="E619" s="116" t="s">
        <v>51</v>
      </c>
      <c r="F619" s="82">
        <v>30</v>
      </c>
      <c r="G619" s="697"/>
      <c r="H619" s="64"/>
      <c r="I619" s="64"/>
      <c r="J619" s="64"/>
    </row>
    <row r="620" spans="1:10" ht="15.75" x14ac:dyDescent="0.25">
      <c r="A620" s="682">
        <v>78</v>
      </c>
      <c r="B620" s="166" t="s">
        <v>1988</v>
      </c>
      <c r="C620" s="181" t="s">
        <v>4775</v>
      </c>
      <c r="D620" s="116" t="s">
        <v>334</v>
      </c>
      <c r="E620" s="116" t="s">
        <v>51</v>
      </c>
      <c r="F620" s="82">
        <v>19</v>
      </c>
      <c r="G620" s="697"/>
      <c r="H620" s="64"/>
      <c r="I620" s="64"/>
      <c r="J620" s="64"/>
    </row>
    <row r="621" spans="1:10" ht="15.75" x14ac:dyDescent="0.25">
      <c r="A621" s="682">
        <v>79</v>
      </c>
      <c r="B621" s="166" t="s">
        <v>1989</v>
      </c>
      <c r="C621" s="181" t="s">
        <v>4775</v>
      </c>
      <c r="D621" s="116" t="s">
        <v>334</v>
      </c>
      <c r="E621" s="116" t="s">
        <v>51</v>
      </c>
      <c r="F621" s="82">
        <v>18</v>
      </c>
      <c r="G621" s="697"/>
      <c r="H621" s="64"/>
      <c r="I621" s="64"/>
      <c r="J621" s="64"/>
    </row>
    <row r="622" spans="1:10" ht="15.75" x14ac:dyDescent="0.25">
      <c r="A622" s="17" t="s">
        <v>780</v>
      </c>
      <c r="B622" s="230" t="s">
        <v>125</v>
      </c>
      <c r="C622" s="18"/>
      <c r="D622" s="121"/>
      <c r="E622" s="121"/>
      <c r="F622" s="89"/>
      <c r="G622" s="697"/>
      <c r="H622" s="64"/>
      <c r="I622" s="64"/>
      <c r="J622" s="64"/>
    </row>
    <row r="623" spans="1:10" ht="15.75" x14ac:dyDescent="0.25">
      <c r="A623" s="682">
        <v>80</v>
      </c>
      <c r="B623" s="166" t="s">
        <v>335</v>
      </c>
      <c r="C623" s="181" t="s">
        <v>4845</v>
      </c>
      <c r="D623" s="116" t="s">
        <v>30</v>
      </c>
      <c r="E623" s="116" t="s">
        <v>7</v>
      </c>
      <c r="F623" s="82">
        <v>128</v>
      </c>
      <c r="G623" s="697"/>
      <c r="H623" s="64"/>
      <c r="I623" s="64"/>
      <c r="J623" s="64"/>
    </row>
    <row r="624" spans="1:10" ht="15.75" x14ac:dyDescent="0.25">
      <c r="A624" s="682">
        <v>81</v>
      </c>
      <c r="B624" s="166" t="s">
        <v>1375</v>
      </c>
      <c r="C624" s="181" t="s">
        <v>4845</v>
      </c>
      <c r="D624" s="116" t="s">
        <v>30</v>
      </c>
      <c r="E624" s="116" t="s">
        <v>51</v>
      </c>
      <c r="F624" s="82">
        <v>10.7</v>
      </c>
      <c r="G624" s="697"/>
      <c r="H624" s="64"/>
      <c r="I624" s="64"/>
      <c r="J624" s="64"/>
    </row>
    <row r="625" spans="1:10" ht="15.75" x14ac:dyDescent="0.25">
      <c r="A625" s="983">
        <v>82</v>
      </c>
      <c r="B625" s="166" t="s">
        <v>1376</v>
      </c>
      <c r="C625" s="181" t="s">
        <v>4845</v>
      </c>
      <c r="D625" s="116" t="s">
        <v>30</v>
      </c>
      <c r="E625" s="116" t="s">
        <v>51</v>
      </c>
      <c r="F625" s="82">
        <v>11.7</v>
      </c>
      <c r="G625" s="697"/>
      <c r="H625" s="64"/>
      <c r="I625" s="64"/>
      <c r="J625" s="64"/>
    </row>
    <row r="626" spans="1:10" ht="15.75" x14ac:dyDescent="0.25">
      <c r="A626" s="983">
        <v>83</v>
      </c>
      <c r="B626" s="166" t="s">
        <v>1377</v>
      </c>
      <c r="C626" s="181" t="s">
        <v>4845</v>
      </c>
      <c r="D626" s="116" t="s">
        <v>30</v>
      </c>
      <c r="E626" s="116" t="s">
        <v>51</v>
      </c>
      <c r="F626" s="82">
        <v>29.5</v>
      </c>
      <c r="G626" s="697"/>
      <c r="H626" s="64"/>
      <c r="I626" s="64"/>
      <c r="J626" s="64"/>
    </row>
    <row r="627" spans="1:10" ht="15.75" x14ac:dyDescent="0.25">
      <c r="A627" s="983">
        <v>84</v>
      </c>
      <c r="B627" s="166" t="s">
        <v>1378</v>
      </c>
      <c r="C627" s="181" t="s">
        <v>4845</v>
      </c>
      <c r="D627" s="116" t="s">
        <v>30</v>
      </c>
      <c r="E627" s="116" t="s">
        <v>51</v>
      </c>
      <c r="F627" s="82">
        <v>22.5</v>
      </c>
      <c r="G627" s="697"/>
      <c r="H627" s="64"/>
      <c r="I627" s="64"/>
      <c r="J627" s="64"/>
    </row>
    <row r="628" spans="1:10" ht="15.75" x14ac:dyDescent="0.25">
      <c r="A628" s="983">
        <v>85</v>
      </c>
      <c r="B628" s="166" t="s">
        <v>1379</v>
      </c>
      <c r="C628" s="181" t="s">
        <v>4845</v>
      </c>
      <c r="D628" s="116" t="s">
        <v>30</v>
      </c>
      <c r="E628" s="116" t="s">
        <v>51</v>
      </c>
      <c r="F628" s="82">
        <v>38</v>
      </c>
      <c r="G628" s="697"/>
      <c r="H628" s="64"/>
      <c r="I628" s="64"/>
      <c r="J628" s="64"/>
    </row>
    <row r="629" spans="1:10" ht="15.75" x14ac:dyDescent="0.25">
      <c r="A629" s="983">
        <v>86</v>
      </c>
      <c r="B629" s="166" t="s">
        <v>1380</v>
      </c>
      <c r="C629" s="181" t="s">
        <v>4845</v>
      </c>
      <c r="D629" s="116" t="s">
        <v>30</v>
      </c>
      <c r="E629" s="116" t="s">
        <v>51</v>
      </c>
      <c r="F629" s="82">
        <v>16</v>
      </c>
      <c r="G629" s="697"/>
      <c r="H629" s="64"/>
      <c r="I629" s="64"/>
      <c r="J629" s="64"/>
    </row>
    <row r="630" spans="1:10" ht="15.75" x14ac:dyDescent="0.25">
      <c r="A630" s="983">
        <v>87</v>
      </c>
      <c r="B630" s="166" t="s">
        <v>1381</v>
      </c>
      <c r="C630" s="181" t="s">
        <v>4846</v>
      </c>
      <c r="D630" s="116" t="s">
        <v>30</v>
      </c>
      <c r="E630" s="116" t="s">
        <v>7</v>
      </c>
      <c r="F630" s="82">
        <v>27.6</v>
      </c>
      <c r="G630" s="697"/>
      <c r="H630" s="64"/>
      <c r="I630" s="64"/>
      <c r="J630" s="64"/>
    </row>
    <row r="631" spans="1:10" ht="15.75" x14ac:dyDescent="0.25">
      <c r="A631" s="983">
        <v>88</v>
      </c>
      <c r="B631" s="166" t="s">
        <v>1382</v>
      </c>
      <c r="C631" s="181" t="s">
        <v>4846</v>
      </c>
      <c r="D631" s="116" t="s">
        <v>30</v>
      </c>
      <c r="E631" s="116" t="s">
        <v>51</v>
      </c>
      <c r="F631" s="82">
        <v>7.5</v>
      </c>
      <c r="G631" s="697"/>
      <c r="H631" s="64"/>
      <c r="I631" s="64"/>
      <c r="J631" s="64"/>
    </row>
    <row r="632" spans="1:10" ht="15.75" x14ac:dyDescent="0.25">
      <c r="A632" s="983">
        <v>89</v>
      </c>
      <c r="B632" s="166" t="s">
        <v>1383</v>
      </c>
      <c r="C632" s="181" t="s">
        <v>4846</v>
      </c>
      <c r="D632" s="116" t="s">
        <v>30</v>
      </c>
      <c r="E632" s="116" t="s">
        <v>51</v>
      </c>
      <c r="F632" s="82">
        <v>13.3</v>
      </c>
      <c r="G632" s="697"/>
      <c r="H632" s="64"/>
      <c r="I632" s="64"/>
      <c r="J632" s="64"/>
    </row>
    <row r="633" spans="1:10" ht="15.75" x14ac:dyDescent="0.25">
      <c r="A633" s="983">
        <v>90</v>
      </c>
      <c r="B633" s="166" t="s">
        <v>1108</v>
      </c>
      <c r="C633" s="181" t="s">
        <v>4847</v>
      </c>
      <c r="D633" s="116" t="s">
        <v>30</v>
      </c>
      <c r="E633" s="116" t="s">
        <v>51</v>
      </c>
      <c r="F633" s="82">
        <v>14.1</v>
      </c>
      <c r="G633" s="697"/>
      <c r="H633" s="64"/>
      <c r="I633" s="64"/>
      <c r="J633" s="64"/>
    </row>
    <row r="634" spans="1:10" ht="15.75" x14ac:dyDescent="0.25">
      <c r="A634" s="983">
        <v>91</v>
      </c>
      <c r="B634" s="166" t="s">
        <v>1384</v>
      </c>
      <c r="C634" s="181" t="s">
        <v>4847</v>
      </c>
      <c r="D634" s="116" t="s">
        <v>30</v>
      </c>
      <c r="E634" s="116" t="s">
        <v>51</v>
      </c>
      <c r="F634" s="82">
        <v>11.2</v>
      </c>
      <c r="G634" s="697"/>
      <c r="H634" s="64"/>
      <c r="I634" s="64"/>
      <c r="J634" s="64"/>
    </row>
    <row r="635" spans="1:10" ht="15.75" x14ac:dyDescent="0.25">
      <c r="A635" s="983">
        <v>92</v>
      </c>
      <c r="B635" s="166" t="s">
        <v>1385</v>
      </c>
      <c r="C635" s="181" t="s">
        <v>4847</v>
      </c>
      <c r="D635" s="116" t="s">
        <v>30</v>
      </c>
      <c r="E635" s="116" t="s">
        <v>51</v>
      </c>
      <c r="F635" s="82">
        <v>4.5</v>
      </c>
      <c r="G635" s="697"/>
      <c r="H635" s="64"/>
      <c r="I635" s="64"/>
      <c r="J635" s="64"/>
    </row>
    <row r="636" spans="1:10" ht="15.75" x14ac:dyDescent="0.25">
      <c r="A636" s="983">
        <v>93</v>
      </c>
      <c r="B636" s="166" t="s">
        <v>1386</v>
      </c>
      <c r="C636" s="181" t="s">
        <v>4847</v>
      </c>
      <c r="D636" s="116" t="s">
        <v>30</v>
      </c>
      <c r="E636" s="116" t="s">
        <v>51</v>
      </c>
      <c r="F636" s="82">
        <v>8.5</v>
      </c>
      <c r="G636" s="697"/>
      <c r="H636" s="64"/>
      <c r="I636" s="64"/>
      <c r="J636" s="64"/>
    </row>
    <row r="637" spans="1:10" ht="15.75" x14ac:dyDescent="0.25">
      <c r="A637" s="983">
        <v>94</v>
      </c>
      <c r="B637" s="166" t="s">
        <v>1387</v>
      </c>
      <c r="C637" s="181" t="s">
        <v>4848</v>
      </c>
      <c r="D637" s="116" t="s">
        <v>30</v>
      </c>
      <c r="E637" s="116" t="s">
        <v>51</v>
      </c>
      <c r="F637" s="82">
        <v>7</v>
      </c>
      <c r="G637" s="697"/>
      <c r="H637" s="64"/>
      <c r="I637" s="64"/>
      <c r="J637" s="64"/>
    </row>
    <row r="638" spans="1:10" ht="15.75" x14ac:dyDescent="0.25">
      <c r="A638" s="983">
        <v>95</v>
      </c>
      <c r="B638" s="166" t="s">
        <v>1388</v>
      </c>
      <c r="C638" s="181" t="s">
        <v>4848</v>
      </c>
      <c r="D638" s="116" t="s">
        <v>30</v>
      </c>
      <c r="E638" s="116" t="s">
        <v>51</v>
      </c>
      <c r="F638" s="82">
        <v>15.4</v>
      </c>
      <c r="G638" s="697"/>
      <c r="H638" s="64"/>
      <c r="I638" s="64"/>
      <c r="J638" s="64"/>
    </row>
    <row r="639" spans="1:10" ht="15.75" x14ac:dyDescent="0.25">
      <c r="A639" s="983">
        <v>96</v>
      </c>
      <c r="B639" s="166" t="s">
        <v>1389</v>
      </c>
      <c r="C639" s="181" t="s">
        <v>4849</v>
      </c>
      <c r="D639" s="116" t="s">
        <v>30</v>
      </c>
      <c r="E639" s="116" t="s">
        <v>51</v>
      </c>
      <c r="F639" s="82">
        <v>16.2</v>
      </c>
      <c r="G639" s="697"/>
      <c r="H639" s="64"/>
      <c r="I639" s="64"/>
      <c r="J639" s="64"/>
    </row>
    <row r="640" spans="1:10" ht="15.75" x14ac:dyDescent="0.25">
      <c r="A640" s="983">
        <v>97</v>
      </c>
      <c r="B640" s="166" t="s">
        <v>1390</v>
      </c>
      <c r="C640" s="181" t="s">
        <v>4845</v>
      </c>
      <c r="D640" s="116" t="s">
        <v>30</v>
      </c>
      <c r="E640" s="116" t="s">
        <v>51</v>
      </c>
      <c r="F640" s="82">
        <v>20</v>
      </c>
      <c r="G640" s="697"/>
      <c r="H640" s="64"/>
      <c r="I640" s="64"/>
      <c r="J640" s="64"/>
    </row>
    <row r="641" spans="1:10" ht="15.75" x14ac:dyDescent="0.25">
      <c r="A641" s="983">
        <v>98</v>
      </c>
      <c r="B641" s="166" t="s">
        <v>1391</v>
      </c>
      <c r="C641" s="181" t="s">
        <v>4845</v>
      </c>
      <c r="D641" s="116" t="s">
        <v>30</v>
      </c>
      <c r="E641" s="116" t="s">
        <v>51</v>
      </c>
      <c r="F641" s="82">
        <v>9</v>
      </c>
      <c r="G641" s="697"/>
      <c r="H641" s="64"/>
      <c r="I641" s="64"/>
      <c r="J641" s="64"/>
    </row>
    <row r="642" spans="1:10" ht="15.75" x14ac:dyDescent="0.25">
      <c r="A642" s="983">
        <v>99</v>
      </c>
      <c r="B642" s="166" t="s">
        <v>1392</v>
      </c>
      <c r="C642" s="181" t="s">
        <v>4849</v>
      </c>
      <c r="D642" s="116" t="s">
        <v>30</v>
      </c>
      <c r="E642" s="116" t="s">
        <v>51</v>
      </c>
      <c r="F642" s="82">
        <v>21.4</v>
      </c>
      <c r="G642" s="697"/>
      <c r="H642" s="64"/>
      <c r="I642" s="64"/>
      <c r="J642" s="64"/>
    </row>
    <row r="643" spans="1:10" ht="15.75" x14ac:dyDescent="0.25">
      <c r="A643" s="983">
        <v>100</v>
      </c>
      <c r="B643" s="166" t="s">
        <v>1393</v>
      </c>
      <c r="C643" s="181" t="s">
        <v>4849</v>
      </c>
      <c r="D643" s="116" t="s">
        <v>30</v>
      </c>
      <c r="E643" s="116" t="s">
        <v>51</v>
      </c>
      <c r="F643" s="82">
        <v>9.8000000000000007</v>
      </c>
      <c r="G643" s="697"/>
      <c r="H643" s="64"/>
      <c r="I643" s="64"/>
      <c r="J643" s="64"/>
    </row>
    <row r="644" spans="1:10" ht="15.75" x14ac:dyDescent="0.25">
      <c r="A644" s="983">
        <v>101</v>
      </c>
      <c r="B644" s="166" t="s">
        <v>1394</v>
      </c>
      <c r="C644" s="181" t="s">
        <v>4850</v>
      </c>
      <c r="D644" s="116" t="s">
        <v>30</v>
      </c>
      <c r="E644" s="116" t="s">
        <v>51</v>
      </c>
      <c r="F644" s="82">
        <v>12</v>
      </c>
      <c r="G644" s="697"/>
      <c r="H644" s="64"/>
      <c r="I644" s="64"/>
      <c r="J644" s="64"/>
    </row>
    <row r="645" spans="1:10" ht="15.75" x14ac:dyDescent="0.25">
      <c r="A645" s="983">
        <v>102</v>
      </c>
      <c r="B645" s="166" t="s">
        <v>1395</v>
      </c>
      <c r="C645" s="181" t="s">
        <v>4850</v>
      </c>
      <c r="D645" s="116" t="s">
        <v>30</v>
      </c>
      <c r="E645" s="116" t="s">
        <v>51</v>
      </c>
      <c r="F645" s="82">
        <v>46.7</v>
      </c>
      <c r="G645" s="697"/>
      <c r="H645" s="64"/>
      <c r="I645" s="64"/>
      <c r="J645" s="64"/>
    </row>
    <row r="646" spans="1:10" ht="15.75" x14ac:dyDescent="0.25">
      <c r="A646" s="983">
        <v>103</v>
      </c>
      <c r="B646" s="166" t="s">
        <v>1396</v>
      </c>
      <c r="C646" s="181" t="s">
        <v>5397</v>
      </c>
      <c r="D646" s="116" t="s">
        <v>30</v>
      </c>
      <c r="E646" s="116" t="s">
        <v>51</v>
      </c>
      <c r="F646" s="82">
        <v>6</v>
      </c>
      <c r="G646" s="697"/>
      <c r="H646" s="64"/>
      <c r="I646" s="64"/>
      <c r="J646" s="64"/>
    </row>
    <row r="647" spans="1:10" ht="15.75" x14ac:dyDescent="0.25">
      <c r="A647" s="983">
        <v>104</v>
      </c>
      <c r="B647" s="166" t="s">
        <v>1397</v>
      </c>
      <c r="C647" s="181" t="s">
        <v>5397</v>
      </c>
      <c r="D647" s="116" t="s">
        <v>30</v>
      </c>
      <c r="E647" s="116" t="s">
        <v>51</v>
      </c>
      <c r="F647" s="82">
        <v>11.3</v>
      </c>
      <c r="G647" s="697"/>
      <c r="H647" s="64"/>
      <c r="I647" s="64"/>
      <c r="J647" s="64"/>
    </row>
    <row r="648" spans="1:10" ht="15.75" x14ac:dyDescent="0.25">
      <c r="A648" s="983">
        <v>105</v>
      </c>
      <c r="B648" s="166" t="s">
        <v>1398</v>
      </c>
      <c r="C648" s="181" t="s">
        <v>4846</v>
      </c>
      <c r="D648" s="116" t="s">
        <v>30</v>
      </c>
      <c r="E648" s="116" t="s">
        <v>51</v>
      </c>
      <c r="F648" s="82">
        <v>22.5</v>
      </c>
      <c r="G648" s="697"/>
      <c r="H648" s="64"/>
      <c r="I648" s="64"/>
      <c r="J648" s="64"/>
    </row>
    <row r="649" spans="1:10" ht="15.75" x14ac:dyDescent="0.25">
      <c r="A649" s="983">
        <v>106</v>
      </c>
      <c r="B649" s="166" t="s">
        <v>1399</v>
      </c>
      <c r="C649" s="181" t="s">
        <v>4846</v>
      </c>
      <c r="D649" s="116" t="s">
        <v>30</v>
      </c>
      <c r="E649" s="116" t="s">
        <v>51</v>
      </c>
      <c r="F649" s="82">
        <v>11.2</v>
      </c>
      <c r="G649" s="697"/>
      <c r="H649" s="64"/>
      <c r="I649" s="64"/>
      <c r="J649" s="64"/>
    </row>
    <row r="650" spans="1:10" ht="15.75" x14ac:dyDescent="0.25">
      <c r="A650" s="983">
        <v>107</v>
      </c>
      <c r="B650" s="166" t="s">
        <v>1400</v>
      </c>
      <c r="C650" s="181" t="s">
        <v>4846</v>
      </c>
      <c r="D650" s="116" t="s">
        <v>30</v>
      </c>
      <c r="E650" s="116" t="s">
        <v>51</v>
      </c>
      <c r="F650" s="82">
        <v>13.5</v>
      </c>
      <c r="G650" s="697"/>
      <c r="H650" s="64"/>
      <c r="I650" s="64"/>
      <c r="J650" s="64"/>
    </row>
    <row r="651" spans="1:10" ht="15.75" x14ac:dyDescent="0.25">
      <c r="A651" s="983">
        <v>108</v>
      </c>
      <c r="B651" s="166" t="s">
        <v>1401</v>
      </c>
      <c r="C651" s="181" t="s">
        <v>4846</v>
      </c>
      <c r="D651" s="116" t="s">
        <v>30</v>
      </c>
      <c r="E651" s="116" t="s">
        <v>51</v>
      </c>
      <c r="F651" s="82">
        <v>48.1</v>
      </c>
      <c r="G651" s="697"/>
      <c r="H651" s="64"/>
      <c r="I651" s="64"/>
      <c r="J651" s="64"/>
    </row>
    <row r="652" spans="1:10" ht="15.75" x14ac:dyDescent="0.25">
      <c r="A652" s="983">
        <v>109</v>
      </c>
      <c r="B652" s="166" t="s">
        <v>1402</v>
      </c>
      <c r="C652" s="181" t="s">
        <v>4846</v>
      </c>
      <c r="D652" s="116" t="s">
        <v>30</v>
      </c>
      <c r="E652" s="116" t="s">
        <v>51</v>
      </c>
      <c r="F652" s="82">
        <v>15</v>
      </c>
      <c r="G652" s="697"/>
      <c r="H652" s="64"/>
      <c r="I652" s="64"/>
      <c r="J652" s="64"/>
    </row>
    <row r="653" spans="1:10" ht="15.75" x14ac:dyDescent="0.25">
      <c r="A653" s="983">
        <v>110</v>
      </c>
      <c r="B653" s="166" t="s">
        <v>1403</v>
      </c>
      <c r="C653" s="181" t="s">
        <v>4846</v>
      </c>
      <c r="D653" s="116" t="s">
        <v>30</v>
      </c>
      <c r="E653" s="116" t="s">
        <v>51</v>
      </c>
      <c r="F653" s="82">
        <v>11.2</v>
      </c>
      <c r="G653" s="697"/>
      <c r="H653" s="64"/>
      <c r="I653" s="64"/>
      <c r="J653" s="64"/>
    </row>
    <row r="654" spans="1:10" ht="15.75" x14ac:dyDescent="0.25">
      <c r="A654" s="17" t="s">
        <v>781</v>
      </c>
      <c r="B654" s="230" t="s">
        <v>138</v>
      </c>
      <c r="C654" s="18"/>
      <c r="D654" s="121"/>
      <c r="E654" s="121"/>
      <c r="F654" s="89"/>
      <c r="G654" s="697"/>
      <c r="H654" s="64"/>
      <c r="I654" s="64"/>
      <c r="J654" s="64"/>
    </row>
    <row r="655" spans="1:10" ht="15.75" x14ac:dyDescent="0.25">
      <c r="A655" s="684">
        <v>111</v>
      </c>
      <c r="B655" s="168" t="s">
        <v>1404</v>
      </c>
      <c r="C655" s="182" t="s">
        <v>4851</v>
      </c>
      <c r="D655" s="118" t="s">
        <v>30</v>
      </c>
      <c r="E655" s="118" t="s">
        <v>7</v>
      </c>
      <c r="F655" s="87">
        <v>37.799999999999997</v>
      </c>
      <c r="G655" s="697"/>
      <c r="H655" s="64"/>
      <c r="I655" s="64"/>
      <c r="J655" s="64"/>
    </row>
    <row r="656" spans="1:10" ht="15.75" x14ac:dyDescent="0.25">
      <c r="A656" s="684">
        <v>112</v>
      </c>
      <c r="B656" s="168" t="s">
        <v>1405</v>
      </c>
      <c r="C656" s="182" t="s">
        <v>4852</v>
      </c>
      <c r="D656" s="118" t="s">
        <v>30</v>
      </c>
      <c r="E656" s="118" t="s">
        <v>7</v>
      </c>
      <c r="F656" s="87">
        <v>98</v>
      </c>
      <c r="G656" s="697"/>
      <c r="H656" s="64"/>
      <c r="I656" s="64"/>
      <c r="J656" s="64"/>
    </row>
    <row r="657" spans="1:10" ht="15.75" x14ac:dyDescent="0.25">
      <c r="A657" s="984">
        <v>113</v>
      </c>
      <c r="B657" s="168" t="s">
        <v>1406</v>
      </c>
      <c r="C657" s="182" t="s">
        <v>871</v>
      </c>
      <c r="D657" s="118" t="s">
        <v>30</v>
      </c>
      <c r="E657" s="118" t="s">
        <v>51</v>
      </c>
      <c r="F657" s="87">
        <v>41.5</v>
      </c>
      <c r="G657" s="697"/>
      <c r="H657" s="64"/>
      <c r="I657" s="64"/>
      <c r="J657" s="64"/>
    </row>
    <row r="658" spans="1:10" ht="15.75" x14ac:dyDescent="0.25">
      <c r="A658" s="984">
        <v>114</v>
      </c>
      <c r="B658" s="168" t="s">
        <v>1407</v>
      </c>
      <c r="C658" s="182" t="s">
        <v>871</v>
      </c>
      <c r="D658" s="118" t="s">
        <v>30</v>
      </c>
      <c r="E658" s="118" t="s">
        <v>51</v>
      </c>
      <c r="F658" s="87">
        <v>86</v>
      </c>
      <c r="G658" s="697"/>
      <c r="H658" s="64"/>
      <c r="I658" s="64"/>
      <c r="J658" s="64"/>
    </row>
    <row r="659" spans="1:10" ht="15.75" x14ac:dyDescent="0.25">
      <c r="A659" s="984">
        <v>115</v>
      </c>
      <c r="B659" s="168" t="s">
        <v>1408</v>
      </c>
      <c r="C659" s="182" t="s">
        <v>4853</v>
      </c>
      <c r="D659" s="118" t="s">
        <v>30</v>
      </c>
      <c r="E659" s="118" t="s">
        <v>51</v>
      </c>
      <c r="F659" s="87">
        <v>27.3</v>
      </c>
      <c r="G659" s="697"/>
      <c r="H659" s="64"/>
      <c r="I659" s="64"/>
      <c r="J659" s="64"/>
    </row>
    <row r="660" spans="1:10" ht="15.75" x14ac:dyDescent="0.25">
      <c r="A660" s="984">
        <v>116</v>
      </c>
      <c r="B660" s="168" t="s">
        <v>337</v>
      </c>
      <c r="C660" s="182" t="s">
        <v>4851</v>
      </c>
      <c r="D660" s="118" t="s">
        <v>30</v>
      </c>
      <c r="E660" s="118" t="s">
        <v>51</v>
      </c>
      <c r="F660" s="87">
        <v>20</v>
      </c>
      <c r="G660" s="697"/>
      <c r="H660" s="64"/>
      <c r="I660" s="64"/>
      <c r="J660" s="64"/>
    </row>
    <row r="661" spans="1:10" ht="15.75" x14ac:dyDescent="0.25">
      <c r="A661" s="984">
        <v>117</v>
      </c>
      <c r="B661" s="168" t="s">
        <v>338</v>
      </c>
      <c r="C661" s="182" t="s">
        <v>4854</v>
      </c>
      <c r="D661" s="118" t="s">
        <v>30</v>
      </c>
      <c r="E661" s="118" t="s">
        <v>51</v>
      </c>
      <c r="F661" s="87">
        <v>10</v>
      </c>
      <c r="G661" s="697"/>
      <c r="H661" s="64"/>
      <c r="I661" s="64"/>
      <c r="J661" s="64"/>
    </row>
    <row r="662" spans="1:10" ht="15.75" x14ac:dyDescent="0.25">
      <c r="A662" s="984">
        <v>118</v>
      </c>
      <c r="B662" s="168" t="s">
        <v>1409</v>
      </c>
      <c r="C662" s="182" t="s">
        <v>4854</v>
      </c>
      <c r="D662" s="118" t="s">
        <v>30</v>
      </c>
      <c r="E662" s="118" t="s">
        <v>51</v>
      </c>
      <c r="F662" s="87">
        <v>14.6</v>
      </c>
      <c r="G662" s="697"/>
      <c r="H662" s="64"/>
      <c r="I662" s="64"/>
      <c r="J662" s="64"/>
    </row>
    <row r="663" spans="1:10" ht="15.75" x14ac:dyDescent="0.25">
      <c r="A663" s="984">
        <v>119</v>
      </c>
      <c r="B663" s="168" t="s">
        <v>1410</v>
      </c>
      <c r="C663" s="182" t="s">
        <v>4852</v>
      </c>
      <c r="D663" s="118" t="s">
        <v>30</v>
      </c>
      <c r="E663" s="118" t="s">
        <v>51</v>
      </c>
      <c r="F663" s="87">
        <v>40.5</v>
      </c>
      <c r="G663" s="697"/>
      <c r="H663" s="64"/>
      <c r="I663" s="64"/>
      <c r="J663" s="64"/>
    </row>
    <row r="664" spans="1:10" ht="15.75" x14ac:dyDescent="0.25">
      <c r="A664" s="984">
        <v>120</v>
      </c>
      <c r="B664" s="168" t="s">
        <v>1411</v>
      </c>
      <c r="C664" s="182" t="s">
        <v>4852</v>
      </c>
      <c r="D664" s="118" t="s">
        <v>30</v>
      </c>
      <c r="E664" s="118" t="s">
        <v>51</v>
      </c>
      <c r="F664" s="87">
        <v>61.3</v>
      </c>
      <c r="G664" s="697"/>
      <c r="H664" s="64"/>
      <c r="I664" s="64"/>
      <c r="J664" s="64"/>
    </row>
    <row r="665" spans="1:10" ht="15.75" x14ac:dyDescent="0.25">
      <c r="A665" s="984">
        <v>121</v>
      </c>
      <c r="B665" s="168" t="s">
        <v>1412</v>
      </c>
      <c r="C665" s="182" t="s">
        <v>4852</v>
      </c>
      <c r="D665" s="118" t="s">
        <v>30</v>
      </c>
      <c r="E665" s="118" t="s">
        <v>51</v>
      </c>
      <c r="F665" s="87">
        <v>52.3</v>
      </c>
      <c r="G665" s="697"/>
      <c r="H665" s="64"/>
      <c r="I665" s="64"/>
      <c r="J665" s="64"/>
    </row>
    <row r="666" spans="1:10" ht="15.75" x14ac:dyDescent="0.25">
      <c r="A666" s="59" t="s">
        <v>782</v>
      </c>
      <c r="B666" s="231" t="s">
        <v>124</v>
      </c>
      <c r="C666" s="18"/>
      <c r="D666" s="118"/>
      <c r="E666" s="118"/>
      <c r="F666" s="90"/>
      <c r="G666" s="697"/>
      <c r="H666" s="64"/>
      <c r="I666" s="64"/>
      <c r="J666" s="64"/>
    </row>
    <row r="667" spans="1:10" ht="15.75" x14ac:dyDescent="0.25">
      <c r="A667" s="682">
        <v>122</v>
      </c>
      <c r="B667" s="166" t="s">
        <v>1413</v>
      </c>
      <c r="C667" s="181" t="s">
        <v>4855</v>
      </c>
      <c r="D667" s="116" t="s">
        <v>30</v>
      </c>
      <c r="E667" s="116" t="s">
        <v>51</v>
      </c>
      <c r="F667" s="82">
        <v>12.2</v>
      </c>
      <c r="G667" s="697"/>
      <c r="H667" s="64"/>
      <c r="I667" s="64"/>
      <c r="J667" s="64"/>
    </row>
    <row r="668" spans="1:10" ht="15.75" x14ac:dyDescent="0.25">
      <c r="A668" s="682">
        <v>123</v>
      </c>
      <c r="B668" s="166" t="s">
        <v>1414</v>
      </c>
      <c r="C668" s="181" t="s">
        <v>4855</v>
      </c>
      <c r="D668" s="116" t="s">
        <v>30</v>
      </c>
      <c r="E668" s="116" t="s">
        <v>51</v>
      </c>
      <c r="F668" s="82">
        <v>22.1</v>
      </c>
      <c r="G668" s="697"/>
      <c r="H668" s="64"/>
      <c r="I668" s="64"/>
      <c r="J668" s="64"/>
    </row>
    <row r="669" spans="1:10" ht="15.75" x14ac:dyDescent="0.25">
      <c r="A669" s="983">
        <v>124</v>
      </c>
      <c r="B669" s="166" t="s">
        <v>1415</v>
      </c>
      <c r="C669" s="181" t="s">
        <v>4856</v>
      </c>
      <c r="D669" s="116" t="s">
        <v>30</v>
      </c>
      <c r="E669" s="116" t="s">
        <v>51</v>
      </c>
      <c r="F669" s="82">
        <v>71.7</v>
      </c>
      <c r="G669" s="697"/>
      <c r="H669" s="64"/>
      <c r="I669" s="64"/>
      <c r="J669" s="64"/>
    </row>
    <row r="670" spans="1:10" ht="15.75" x14ac:dyDescent="0.25">
      <c r="A670" s="983">
        <v>125</v>
      </c>
      <c r="B670" s="166" t="s">
        <v>1416</v>
      </c>
      <c r="C670" s="181" t="s">
        <v>4856</v>
      </c>
      <c r="D670" s="116" t="s">
        <v>30</v>
      </c>
      <c r="E670" s="116" t="s">
        <v>51</v>
      </c>
      <c r="F670" s="82">
        <v>25.8</v>
      </c>
      <c r="G670" s="697"/>
      <c r="H670" s="64"/>
      <c r="I670" s="64"/>
      <c r="J670" s="64"/>
    </row>
    <row r="671" spans="1:10" ht="15.75" x14ac:dyDescent="0.25">
      <c r="A671" s="983">
        <v>126</v>
      </c>
      <c r="B671" s="166" t="s">
        <v>1417</v>
      </c>
      <c r="C671" s="181" t="s">
        <v>4857</v>
      </c>
      <c r="D671" s="116" t="s">
        <v>30</v>
      </c>
      <c r="E671" s="116" t="s">
        <v>51</v>
      </c>
      <c r="F671" s="82">
        <v>47.3</v>
      </c>
      <c r="G671" s="697"/>
      <c r="H671" s="64"/>
      <c r="I671" s="64"/>
      <c r="J671" s="64"/>
    </row>
    <row r="672" spans="1:10" ht="15.75" x14ac:dyDescent="0.25">
      <c r="A672" s="983">
        <v>127</v>
      </c>
      <c r="B672" s="166" t="s">
        <v>1418</v>
      </c>
      <c r="C672" s="181" t="s">
        <v>4857</v>
      </c>
      <c r="D672" s="116" t="s">
        <v>30</v>
      </c>
      <c r="E672" s="116" t="s">
        <v>51</v>
      </c>
      <c r="F672" s="82">
        <v>13.6</v>
      </c>
      <c r="G672" s="697"/>
      <c r="H672" s="64"/>
      <c r="I672" s="64"/>
      <c r="J672" s="64"/>
    </row>
    <row r="673" spans="1:10" ht="15.75" x14ac:dyDescent="0.25">
      <c r="A673" s="983">
        <v>128</v>
      </c>
      <c r="B673" s="166" t="s">
        <v>1419</v>
      </c>
      <c r="C673" s="181" t="s">
        <v>4857</v>
      </c>
      <c r="D673" s="116" t="s">
        <v>30</v>
      </c>
      <c r="E673" s="116" t="s">
        <v>51</v>
      </c>
      <c r="F673" s="82">
        <v>60.4</v>
      </c>
      <c r="G673" s="697"/>
      <c r="H673" s="64"/>
      <c r="I673" s="64"/>
      <c r="J673" s="64"/>
    </row>
    <row r="674" spans="1:10" ht="15.75" x14ac:dyDescent="0.25">
      <c r="A674" s="983">
        <v>129</v>
      </c>
      <c r="B674" s="166" t="s">
        <v>1420</v>
      </c>
      <c r="C674" s="181" t="s">
        <v>4857</v>
      </c>
      <c r="D674" s="116" t="s">
        <v>30</v>
      </c>
      <c r="E674" s="116" t="s">
        <v>51</v>
      </c>
      <c r="F674" s="82">
        <v>48.4</v>
      </c>
      <c r="G674" s="697"/>
      <c r="H674" s="64"/>
      <c r="I674" s="64"/>
      <c r="J674" s="64"/>
    </row>
    <row r="675" spans="1:10" ht="15.75" x14ac:dyDescent="0.25">
      <c r="A675" s="983">
        <v>130</v>
      </c>
      <c r="B675" s="166" t="s">
        <v>1421</v>
      </c>
      <c r="C675" s="181" t="s">
        <v>4858</v>
      </c>
      <c r="D675" s="116" t="s">
        <v>852</v>
      </c>
      <c r="E675" s="116" t="s">
        <v>51</v>
      </c>
      <c r="F675" s="82">
        <v>15</v>
      </c>
      <c r="G675" s="697"/>
      <c r="H675" s="64"/>
      <c r="I675" s="64"/>
      <c r="J675" s="64"/>
    </row>
    <row r="676" spans="1:10" ht="15.75" x14ac:dyDescent="0.25">
      <c r="A676" s="983">
        <v>131</v>
      </c>
      <c r="B676" s="166" t="s">
        <v>1422</v>
      </c>
      <c r="C676" s="181" t="s">
        <v>4858</v>
      </c>
      <c r="D676" s="116" t="s">
        <v>30</v>
      </c>
      <c r="E676" s="116" t="s">
        <v>51</v>
      </c>
      <c r="F676" s="82">
        <v>40.799999999999997</v>
      </c>
      <c r="G676" s="697"/>
      <c r="H676" s="64"/>
      <c r="I676" s="64"/>
      <c r="J676" s="64"/>
    </row>
    <row r="677" spans="1:10" ht="15.75" x14ac:dyDescent="0.25">
      <c r="A677" s="983">
        <v>132</v>
      </c>
      <c r="B677" s="166" t="s">
        <v>1423</v>
      </c>
      <c r="C677" s="181" t="s">
        <v>4856</v>
      </c>
      <c r="D677" s="116" t="s">
        <v>30</v>
      </c>
      <c r="E677" s="116" t="s">
        <v>51</v>
      </c>
      <c r="F677" s="82">
        <v>13.3</v>
      </c>
      <c r="G677" s="697"/>
      <c r="H677" s="64"/>
      <c r="I677" s="64"/>
      <c r="J677" s="64"/>
    </row>
    <row r="678" spans="1:10" ht="15.75" x14ac:dyDescent="0.25">
      <c r="A678" s="983">
        <v>133</v>
      </c>
      <c r="B678" s="166" t="s">
        <v>1424</v>
      </c>
      <c r="C678" s="181" t="s">
        <v>4856</v>
      </c>
      <c r="D678" s="116" t="s">
        <v>30</v>
      </c>
      <c r="E678" s="116" t="s">
        <v>51</v>
      </c>
      <c r="F678" s="82">
        <v>32</v>
      </c>
      <c r="G678" s="697"/>
      <c r="H678" s="64"/>
      <c r="I678" s="64"/>
      <c r="J678" s="64"/>
    </row>
    <row r="679" spans="1:10" ht="15.75" x14ac:dyDescent="0.25">
      <c r="A679" s="983">
        <v>134</v>
      </c>
      <c r="B679" s="166" t="s">
        <v>1425</v>
      </c>
      <c r="C679" s="181" t="s">
        <v>4856</v>
      </c>
      <c r="D679" s="116" t="s">
        <v>30</v>
      </c>
      <c r="E679" s="116" t="s">
        <v>51</v>
      </c>
      <c r="F679" s="82">
        <v>47</v>
      </c>
      <c r="G679" s="697"/>
      <c r="H679" s="64"/>
      <c r="I679" s="64"/>
      <c r="J679" s="64"/>
    </row>
    <row r="680" spans="1:10" ht="15.75" x14ac:dyDescent="0.25">
      <c r="A680" s="983">
        <v>135</v>
      </c>
      <c r="B680" s="166" t="s">
        <v>1426</v>
      </c>
      <c r="C680" s="181" t="s">
        <v>4856</v>
      </c>
      <c r="D680" s="116" t="s">
        <v>30</v>
      </c>
      <c r="E680" s="116" t="s">
        <v>51</v>
      </c>
      <c r="F680" s="82">
        <v>21</v>
      </c>
      <c r="G680" s="697"/>
      <c r="H680" s="64"/>
      <c r="I680" s="64"/>
      <c r="J680" s="64"/>
    </row>
    <row r="681" spans="1:10" ht="15.75" x14ac:dyDescent="0.25">
      <c r="A681" s="983">
        <v>136</v>
      </c>
      <c r="B681" s="166" t="s">
        <v>1427</v>
      </c>
      <c r="C681" s="181" t="s">
        <v>4856</v>
      </c>
      <c r="D681" s="116" t="s">
        <v>30</v>
      </c>
      <c r="E681" s="116" t="s">
        <v>51</v>
      </c>
      <c r="F681" s="82">
        <v>12</v>
      </c>
      <c r="G681" s="697"/>
      <c r="H681" s="64"/>
      <c r="I681" s="64"/>
      <c r="J681" s="64"/>
    </row>
    <row r="682" spans="1:10" ht="15.75" x14ac:dyDescent="0.25">
      <c r="A682" s="983">
        <v>137</v>
      </c>
      <c r="B682" s="166" t="s">
        <v>1428</v>
      </c>
      <c r="C682" s="181" t="s">
        <v>4859</v>
      </c>
      <c r="D682" s="116" t="s">
        <v>30</v>
      </c>
      <c r="E682" s="116" t="s">
        <v>7</v>
      </c>
      <c r="F682" s="82">
        <v>19.7</v>
      </c>
      <c r="G682" s="697"/>
      <c r="H682" s="64"/>
      <c r="I682" s="64"/>
      <c r="J682" s="64"/>
    </row>
    <row r="683" spans="1:10" ht="15.75" x14ac:dyDescent="0.25">
      <c r="A683" s="983">
        <v>138</v>
      </c>
      <c r="B683" s="166" t="s">
        <v>1425</v>
      </c>
      <c r="C683" s="181" t="s">
        <v>4859</v>
      </c>
      <c r="D683" s="116" t="s">
        <v>30</v>
      </c>
      <c r="E683" s="116" t="s">
        <v>51</v>
      </c>
      <c r="F683" s="82">
        <v>7.7</v>
      </c>
      <c r="G683" s="697"/>
      <c r="H683" s="64"/>
      <c r="I683" s="64"/>
      <c r="J683" s="64"/>
    </row>
    <row r="684" spans="1:10" ht="15.75" x14ac:dyDescent="0.25">
      <c r="A684" s="983">
        <v>139</v>
      </c>
      <c r="B684" s="166" t="s">
        <v>1429</v>
      </c>
      <c r="C684" s="181" t="s">
        <v>4859</v>
      </c>
      <c r="D684" s="116" t="s">
        <v>30</v>
      </c>
      <c r="E684" s="116" t="s">
        <v>51</v>
      </c>
      <c r="F684" s="82">
        <v>6</v>
      </c>
      <c r="G684" s="697"/>
      <c r="H684" s="64"/>
      <c r="I684" s="64"/>
      <c r="J684" s="64"/>
    </row>
    <row r="685" spans="1:10" ht="15.75" x14ac:dyDescent="0.25">
      <c r="A685" s="983">
        <v>140</v>
      </c>
      <c r="B685" s="166" t="s">
        <v>1430</v>
      </c>
      <c r="C685" s="181" t="s">
        <v>4859</v>
      </c>
      <c r="D685" s="116" t="s">
        <v>30</v>
      </c>
      <c r="E685" s="116" t="s">
        <v>51</v>
      </c>
      <c r="F685" s="82">
        <v>6</v>
      </c>
      <c r="G685" s="697"/>
      <c r="H685" s="64"/>
      <c r="I685" s="64"/>
      <c r="J685" s="64"/>
    </row>
    <row r="686" spans="1:10" ht="15.75" x14ac:dyDescent="0.25">
      <c r="A686" s="17" t="s">
        <v>784</v>
      </c>
      <c r="B686" s="230" t="s">
        <v>119</v>
      </c>
      <c r="C686" s="18"/>
      <c r="D686" s="17"/>
      <c r="E686" s="17"/>
      <c r="F686" s="89"/>
      <c r="G686" s="697"/>
      <c r="H686" s="64"/>
      <c r="I686" s="64"/>
      <c r="J686" s="64"/>
    </row>
    <row r="687" spans="1:10" ht="15.75" x14ac:dyDescent="0.25">
      <c r="A687" s="682">
        <v>141</v>
      </c>
      <c r="B687" s="166" t="s">
        <v>1325</v>
      </c>
      <c r="C687" s="181" t="s">
        <v>4835</v>
      </c>
      <c r="D687" s="116" t="s">
        <v>30</v>
      </c>
      <c r="E687" s="116" t="s">
        <v>51</v>
      </c>
      <c r="F687" s="82">
        <v>108</v>
      </c>
      <c r="G687" s="697"/>
      <c r="H687" s="64"/>
      <c r="I687" s="64"/>
      <c r="J687" s="64"/>
    </row>
    <row r="688" spans="1:10" ht="15.75" x14ac:dyDescent="0.25">
      <c r="A688" s="682">
        <v>142</v>
      </c>
      <c r="B688" s="166" t="s">
        <v>1431</v>
      </c>
      <c r="C688" s="181" t="s">
        <v>4860</v>
      </c>
      <c r="D688" s="116" t="s">
        <v>30</v>
      </c>
      <c r="E688" s="116" t="s">
        <v>51</v>
      </c>
      <c r="F688" s="82">
        <v>80</v>
      </c>
      <c r="G688" s="697"/>
      <c r="H688" s="64"/>
      <c r="I688" s="64"/>
      <c r="J688" s="64"/>
    </row>
    <row r="689" spans="1:10" ht="15.75" x14ac:dyDescent="0.25">
      <c r="A689" s="983">
        <v>143</v>
      </c>
      <c r="B689" s="166" t="s">
        <v>1432</v>
      </c>
      <c r="C689" s="181" t="s">
        <v>4861</v>
      </c>
      <c r="D689" s="116" t="s">
        <v>30</v>
      </c>
      <c r="E689" s="116" t="s">
        <v>51</v>
      </c>
      <c r="F689" s="82">
        <v>20</v>
      </c>
      <c r="G689" s="697"/>
      <c r="H689" s="64"/>
      <c r="I689" s="64"/>
      <c r="J689" s="64"/>
    </row>
    <row r="690" spans="1:10" ht="15.75" x14ac:dyDescent="0.25">
      <c r="A690" s="983">
        <v>144</v>
      </c>
      <c r="B690" s="166" t="s">
        <v>4602</v>
      </c>
      <c r="C690" s="181" t="s">
        <v>4861</v>
      </c>
      <c r="D690" s="116" t="s">
        <v>30</v>
      </c>
      <c r="E690" s="116" t="s">
        <v>51</v>
      </c>
      <c r="F690" s="82">
        <v>20</v>
      </c>
      <c r="G690" s="697"/>
      <c r="H690" s="64"/>
      <c r="I690" s="64"/>
      <c r="J690" s="64"/>
    </row>
    <row r="691" spans="1:10" ht="15.75" x14ac:dyDescent="0.25">
      <c r="A691" s="983">
        <v>145</v>
      </c>
      <c r="B691" s="166" t="s">
        <v>1433</v>
      </c>
      <c r="C691" s="181" t="s">
        <v>5403</v>
      </c>
      <c r="D691" s="116" t="s">
        <v>30</v>
      </c>
      <c r="E691" s="116" t="s">
        <v>51</v>
      </c>
      <c r="F691" s="82">
        <v>40</v>
      </c>
      <c r="G691" s="697"/>
      <c r="H691" s="64"/>
      <c r="I691" s="64"/>
      <c r="J691" s="64"/>
    </row>
    <row r="692" spans="1:10" ht="15.75" x14ac:dyDescent="0.25">
      <c r="A692" s="983">
        <v>146</v>
      </c>
      <c r="B692" s="166" t="s">
        <v>1434</v>
      </c>
      <c r="C692" s="181" t="s">
        <v>5403</v>
      </c>
      <c r="D692" s="116" t="s">
        <v>30</v>
      </c>
      <c r="E692" s="116" t="s">
        <v>51</v>
      </c>
      <c r="F692" s="82">
        <v>100</v>
      </c>
      <c r="G692" s="697"/>
      <c r="H692" s="64"/>
      <c r="I692" s="64"/>
      <c r="J692" s="64"/>
    </row>
    <row r="693" spans="1:10" ht="15.75" x14ac:dyDescent="0.25">
      <c r="A693" s="983">
        <v>147</v>
      </c>
      <c r="B693" s="166" t="s">
        <v>1435</v>
      </c>
      <c r="C693" s="181" t="s">
        <v>5403</v>
      </c>
      <c r="D693" s="116" t="s">
        <v>30</v>
      </c>
      <c r="E693" s="116" t="s">
        <v>51</v>
      </c>
      <c r="F693" s="82">
        <v>30</v>
      </c>
      <c r="G693" s="697"/>
      <c r="H693" s="64"/>
      <c r="I693" s="64"/>
      <c r="J693" s="64"/>
    </row>
    <row r="694" spans="1:10" s="264" customFormat="1" ht="15.75" x14ac:dyDescent="0.25">
      <c r="A694" s="983">
        <v>148</v>
      </c>
      <c r="B694" s="687" t="s">
        <v>1436</v>
      </c>
      <c r="C694" s="688" t="s">
        <v>4862</v>
      </c>
      <c r="D694" s="684" t="s">
        <v>30</v>
      </c>
      <c r="E694" s="684" t="s">
        <v>7</v>
      </c>
      <c r="F694" s="87">
        <v>100</v>
      </c>
      <c r="G694" s="702"/>
      <c r="H694" s="135"/>
      <c r="I694" s="135"/>
      <c r="J694" s="135"/>
    </row>
    <row r="695" spans="1:10" ht="15.75" x14ac:dyDescent="0.25">
      <c r="A695" s="17" t="s">
        <v>789</v>
      </c>
      <c r="B695" s="230" t="s">
        <v>140</v>
      </c>
      <c r="C695" s="18"/>
      <c r="D695" s="17"/>
      <c r="E695" s="17"/>
      <c r="F695" s="89"/>
      <c r="G695" s="697"/>
      <c r="H695" s="64"/>
      <c r="I695" s="64"/>
      <c r="J695" s="64"/>
    </row>
    <row r="696" spans="1:10" ht="15.75" x14ac:dyDescent="0.25">
      <c r="A696" s="682">
        <v>149</v>
      </c>
      <c r="B696" s="166" t="s">
        <v>1437</v>
      </c>
      <c r="C696" s="181" t="s">
        <v>4863</v>
      </c>
      <c r="D696" s="116" t="s">
        <v>30</v>
      </c>
      <c r="E696" s="116" t="s">
        <v>51</v>
      </c>
      <c r="F696" s="82">
        <v>50</v>
      </c>
      <c r="G696" s="697"/>
      <c r="H696" s="64"/>
      <c r="I696" s="64"/>
      <c r="J696" s="64"/>
    </row>
    <row r="697" spans="1:10" ht="15.75" x14ac:dyDescent="0.25">
      <c r="A697" s="682">
        <v>150</v>
      </c>
      <c r="B697" s="166" t="s">
        <v>1438</v>
      </c>
      <c r="C697" s="181" t="s">
        <v>4863</v>
      </c>
      <c r="D697" s="116" t="s">
        <v>30</v>
      </c>
      <c r="E697" s="116" t="s">
        <v>51</v>
      </c>
      <c r="F697" s="82">
        <v>35</v>
      </c>
      <c r="G697" s="697"/>
      <c r="H697" s="64"/>
      <c r="I697" s="64"/>
      <c r="J697" s="64"/>
    </row>
    <row r="698" spans="1:10" ht="15.75" x14ac:dyDescent="0.25">
      <c r="A698" s="682">
        <v>151</v>
      </c>
      <c r="B698" s="166" t="s">
        <v>1439</v>
      </c>
      <c r="C698" s="181" t="s">
        <v>4864</v>
      </c>
      <c r="D698" s="116" t="s">
        <v>30</v>
      </c>
      <c r="E698" s="116" t="s">
        <v>51</v>
      </c>
      <c r="F698" s="82">
        <v>60</v>
      </c>
      <c r="G698" s="697"/>
      <c r="H698" s="64"/>
      <c r="I698" s="64"/>
      <c r="J698" s="64"/>
    </row>
    <row r="699" spans="1:10" ht="15.75" x14ac:dyDescent="0.25">
      <c r="A699" s="983">
        <v>152</v>
      </c>
      <c r="B699" s="166" t="s">
        <v>1440</v>
      </c>
      <c r="C699" s="181" t="s">
        <v>4864</v>
      </c>
      <c r="D699" s="116" t="s">
        <v>30</v>
      </c>
      <c r="E699" s="116" t="s">
        <v>51</v>
      </c>
      <c r="F699" s="82">
        <v>55</v>
      </c>
      <c r="G699" s="697"/>
      <c r="H699" s="64"/>
      <c r="I699" s="64"/>
      <c r="J699" s="64"/>
    </row>
    <row r="700" spans="1:10" ht="15.75" x14ac:dyDescent="0.25">
      <c r="A700" s="983">
        <v>153</v>
      </c>
      <c r="B700" s="166" t="s">
        <v>1441</v>
      </c>
      <c r="C700" s="181" t="s">
        <v>4864</v>
      </c>
      <c r="D700" s="116" t="s">
        <v>30</v>
      </c>
      <c r="E700" s="116" t="s">
        <v>51</v>
      </c>
      <c r="F700" s="82">
        <v>60</v>
      </c>
      <c r="G700" s="697"/>
      <c r="H700" s="64"/>
      <c r="I700" s="64"/>
      <c r="J700" s="64"/>
    </row>
    <row r="701" spans="1:10" ht="15.75" x14ac:dyDescent="0.25">
      <c r="A701" s="983">
        <v>154</v>
      </c>
      <c r="B701" s="166" t="s">
        <v>1442</v>
      </c>
      <c r="C701" s="181" t="s">
        <v>927</v>
      </c>
      <c r="D701" s="116" t="s">
        <v>30</v>
      </c>
      <c r="E701" s="116" t="s">
        <v>51</v>
      </c>
      <c r="F701" s="82">
        <v>122</v>
      </c>
      <c r="G701" s="697"/>
      <c r="H701" s="64"/>
      <c r="I701" s="64"/>
      <c r="J701" s="64"/>
    </row>
    <row r="702" spans="1:10" ht="15.75" x14ac:dyDescent="0.25">
      <c r="A702" s="17" t="s">
        <v>790</v>
      </c>
      <c r="B702" s="230" t="s">
        <v>129</v>
      </c>
      <c r="C702" s="18"/>
      <c r="D702" s="17"/>
      <c r="E702" s="17"/>
      <c r="F702" s="89"/>
      <c r="G702" s="697"/>
      <c r="H702" s="64"/>
      <c r="I702" s="64"/>
      <c r="J702" s="64"/>
    </row>
    <row r="703" spans="1:10" ht="15.75" x14ac:dyDescent="0.25">
      <c r="A703" s="682">
        <v>155</v>
      </c>
      <c r="B703" s="166" t="s">
        <v>1443</v>
      </c>
      <c r="C703" s="181" t="s">
        <v>940</v>
      </c>
      <c r="D703" s="116" t="s">
        <v>30</v>
      </c>
      <c r="E703" s="116" t="s">
        <v>51</v>
      </c>
      <c r="F703" s="82">
        <v>59.4</v>
      </c>
      <c r="G703" s="697"/>
      <c r="H703" s="64"/>
      <c r="I703" s="64"/>
      <c r="J703" s="64"/>
    </row>
    <row r="704" spans="1:10" ht="15.75" x14ac:dyDescent="0.25">
      <c r="A704" s="682">
        <v>156</v>
      </c>
      <c r="B704" s="166" t="s">
        <v>1444</v>
      </c>
      <c r="C704" s="181" t="s">
        <v>940</v>
      </c>
      <c r="D704" s="116" t="s">
        <v>30</v>
      </c>
      <c r="E704" s="116" t="s">
        <v>51</v>
      </c>
      <c r="F704" s="82">
        <v>36.5</v>
      </c>
      <c r="G704" s="697"/>
      <c r="H704" s="64"/>
      <c r="I704" s="64"/>
      <c r="J704" s="64"/>
    </row>
    <row r="705" spans="1:10" ht="15.75" x14ac:dyDescent="0.25">
      <c r="A705" s="983">
        <v>157</v>
      </c>
      <c r="B705" s="166" t="s">
        <v>1445</v>
      </c>
      <c r="C705" s="181" t="s">
        <v>940</v>
      </c>
      <c r="D705" s="116" t="s">
        <v>30</v>
      </c>
      <c r="E705" s="116" t="s">
        <v>51</v>
      </c>
      <c r="F705" s="82">
        <v>23</v>
      </c>
      <c r="G705" s="697"/>
      <c r="H705" s="64"/>
      <c r="I705" s="64"/>
      <c r="J705" s="64"/>
    </row>
    <row r="706" spans="1:10" ht="15.75" x14ac:dyDescent="0.25">
      <c r="A706" s="983">
        <v>158</v>
      </c>
      <c r="B706" s="166" t="s">
        <v>1446</v>
      </c>
      <c r="C706" s="181" t="s">
        <v>940</v>
      </c>
      <c r="D706" s="116" t="s">
        <v>30</v>
      </c>
      <c r="E706" s="116" t="s">
        <v>51</v>
      </c>
      <c r="F706" s="82">
        <v>14.7</v>
      </c>
      <c r="G706" s="697"/>
      <c r="H706" s="64"/>
      <c r="I706" s="64"/>
      <c r="J706" s="64"/>
    </row>
    <row r="707" spans="1:10" ht="15.75" x14ac:dyDescent="0.25">
      <c r="A707" s="983">
        <v>159</v>
      </c>
      <c r="B707" s="166" t="s">
        <v>1447</v>
      </c>
      <c r="C707" s="181" t="s">
        <v>940</v>
      </c>
      <c r="D707" s="116" t="s">
        <v>30</v>
      </c>
      <c r="E707" s="116" t="s">
        <v>51</v>
      </c>
      <c r="F707" s="82">
        <v>9.1</v>
      </c>
      <c r="G707" s="697"/>
      <c r="H707" s="64"/>
      <c r="I707" s="64"/>
      <c r="J707" s="64"/>
    </row>
    <row r="708" spans="1:10" ht="15.75" x14ac:dyDescent="0.25">
      <c r="A708" s="983">
        <v>160</v>
      </c>
      <c r="B708" s="166" t="s">
        <v>1448</v>
      </c>
      <c r="C708" s="181" t="s">
        <v>940</v>
      </c>
      <c r="D708" s="116" t="s">
        <v>30</v>
      </c>
      <c r="E708" s="116" t="s">
        <v>51</v>
      </c>
      <c r="F708" s="82">
        <v>9</v>
      </c>
      <c r="G708" s="697"/>
      <c r="H708" s="64"/>
      <c r="I708" s="64"/>
      <c r="J708" s="64"/>
    </row>
    <row r="709" spans="1:10" ht="15.75" x14ac:dyDescent="0.25">
      <c r="A709" s="983">
        <v>161</v>
      </c>
      <c r="B709" s="166" t="s">
        <v>1449</v>
      </c>
      <c r="C709" s="181" t="s">
        <v>948</v>
      </c>
      <c r="D709" s="116" t="s">
        <v>30</v>
      </c>
      <c r="E709" s="116" t="s">
        <v>51</v>
      </c>
      <c r="F709" s="82">
        <v>15</v>
      </c>
      <c r="G709" s="697"/>
      <c r="H709" s="64"/>
      <c r="I709" s="64"/>
      <c r="J709" s="64"/>
    </row>
    <row r="710" spans="1:10" ht="15.75" x14ac:dyDescent="0.25">
      <c r="A710" s="983">
        <v>162</v>
      </c>
      <c r="B710" s="166" t="s">
        <v>1450</v>
      </c>
      <c r="C710" s="181" t="s">
        <v>948</v>
      </c>
      <c r="D710" s="116" t="s">
        <v>30</v>
      </c>
      <c r="E710" s="116" t="s">
        <v>51</v>
      </c>
      <c r="F710" s="82">
        <v>11</v>
      </c>
      <c r="G710" s="697"/>
      <c r="H710" s="64"/>
      <c r="I710" s="64"/>
      <c r="J710" s="64"/>
    </row>
    <row r="711" spans="1:10" ht="15.75" x14ac:dyDescent="0.25">
      <c r="A711" s="983">
        <v>163</v>
      </c>
      <c r="B711" s="166" t="s">
        <v>1451</v>
      </c>
      <c r="C711" s="181" t="s">
        <v>948</v>
      </c>
      <c r="D711" s="116" t="s">
        <v>30</v>
      </c>
      <c r="E711" s="116" t="s">
        <v>51</v>
      </c>
      <c r="F711" s="82">
        <v>25</v>
      </c>
      <c r="G711" s="697"/>
      <c r="H711" s="64"/>
      <c r="I711" s="64"/>
      <c r="J711" s="64"/>
    </row>
    <row r="712" spans="1:10" ht="15.75" x14ac:dyDescent="0.25">
      <c r="A712" s="983">
        <v>164</v>
      </c>
      <c r="B712" s="166" t="s">
        <v>1452</v>
      </c>
      <c r="C712" s="181" t="s">
        <v>948</v>
      </c>
      <c r="D712" s="116" t="s">
        <v>30</v>
      </c>
      <c r="E712" s="116" t="s">
        <v>51</v>
      </c>
      <c r="F712" s="82">
        <v>12</v>
      </c>
      <c r="G712" s="697"/>
      <c r="H712" s="64"/>
      <c r="I712" s="64"/>
      <c r="J712" s="64"/>
    </row>
    <row r="713" spans="1:10" ht="15.75" x14ac:dyDescent="0.25">
      <c r="A713" s="983">
        <v>165</v>
      </c>
      <c r="B713" s="166" t="s">
        <v>1453</v>
      </c>
      <c r="C713" s="181" t="s">
        <v>932</v>
      </c>
      <c r="D713" s="116" t="s">
        <v>30</v>
      </c>
      <c r="E713" s="116" t="s">
        <v>51</v>
      </c>
      <c r="F713" s="82">
        <v>27</v>
      </c>
      <c r="G713" s="697"/>
      <c r="H713" s="64"/>
      <c r="I713" s="64"/>
      <c r="J713" s="64"/>
    </row>
    <row r="714" spans="1:10" ht="15.75" x14ac:dyDescent="0.25">
      <c r="A714" s="983">
        <v>166</v>
      </c>
      <c r="B714" s="166" t="s">
        <v>1454</v>
      </c>
      <c r="C714" s="181" t="s">
        <v>932</v>
      </c>
      <c r="D714" s="116" t="s">
        <v>30</v>
      </c>
      <c r="E714" s="116" t="s">
        <v>51</v>
      </c>
      <c r="F714" s="82">
        <v>20</v>
      </c>
      <c r="G714" s="697"/>
      <c r="H714" s="64"/>
      <c r="I714" s="64"/>
      <c r="J714" s="64"/>
    </row>
    <row r="715" spans="1:10" ht="15.75" x14ac:dyDescent="0.25">
      <c r="A715" s="983">
        <v>167</v>
      </c>
      <c r="B715" s="166" t="s">
        <v>1455</v>
      </c>
      <c r="C715" s="181" t="s">
        <v>932</v>
      </c>
      <c r="D715" s="116" t="s">
        <v>30</v>
      </c>
      <c r="E715" s="116" t="s">
        <v>51</v>
      </c>
      <c r="F715" s="82">
        <v>5.7</v>
      </c>
      <c r="G715" s="697"/>
      <c r="H715" s="64"/>
      <c r="I715" s="64"/>
      <c r="J715" s="64"/>
    </row>
    <row r="716" spans="1:10" ht="15.75" x14ac:dyDescent="0.25">
      <c r="A716" s="983">
        <v>168</v>
      </c>
      <c r="B716" s="166" t="s">
        <v>1456</v>
      </c>
      <c r="C716" s="181" t="s">
        <v>932</v>
      </c>
      <c r="D716" s="116" t="s">
        <v>30</v>
      </c>
      <c r="E716" s="116" t="s">
        <v>51</v>
      </c>
      <c r="F716" s="82">
        <v>7.3</v>
      </c>
      <c r="G716" s="697"/>
      <c r="H716" s="64"/>
      <c r="I716" s="64"/>
      <c r="J716" s="64"/>
    </row>
    <row r="717" spans="1:10" ht="15.75" x14ac:dyDescent="0.25">
      <c r="A717" s="983">
        <v>169</v>
      </c>
      <c r="B717" s="166" t="s">
        <v>1457</v>
      </c>
      <c r="C717" s="181" t="s">
        <v>932</v>
      </c>
      <c r="D717" s="116" t="s">
        <v>30</v>
      </c>
      <c r="E717" s="116" t="s">
        <v>51</v>
      </c>
      <c r="F717" s="82">
        <v>3.5</v>
      </c>
      <c r="G717" s="697"/>
      <c r="H717" s="64"/>
      <c r="I717" s="64"/>
      <c r="J717" s="64"/>
    </row>
    <row r="718" spans="1:10" ht="15.75" x14ac:dyDescent="0.25">
      <c r="A718" s="983">
        <v>170</v>
      </c>
      <c r="B718" s="166" t="s">
        <v>1458</v>
      </c>
      <c r="C718" s="181" t="s">
        <v>932</v>
      </c>
      <c r="D718" s="116" t="s">
        <v>30</v>
      </c>
      <c r="E718" s="116" t="s">
        <v>51</v>
      </c>
      <c r="F718" s="82">
        <v>5.6</v>
      </c>
      <c r="G718" s="697"/>
      <c r="H718" s="64"/>
      <c r="I718" s="64"/>
      <c r="J718" s="64"/>
    </row>
    <row r="719" spans="1:10" ht="15.75" x14ac:dyDescent="0.25">
      <c r="A719" s="983">
        <v>171</v>
      </c>
      <c r="B719" s="166" t="s">
        <v>1459</v>
      </c>
      <c r="C719" s="181" t="s">
        <v>932</v>
      </c>
      <c r="D719" s="116" t="s">
        <v>30</v>
      </c>
      <c r="E719" s="116" t="s">
        <v>51</v>
      </c>
      <c r="F719" s="82">
        <v>14.6</v>
      </c>
      <c r="G719" s="697"/>
      <c r="H719" s="64"/>
      <c r="I719" s="64"/>
      <c r="J719" s="64"/>
    </row>
    <row r="720" spans="1:10" ht="15.75" x14ac:dyDescent="0.25">
      <c r="A720" s="983">
        <v>172</v>
      </c>
      <c r="B720" s="166" t="s">
        <v>4603</v>
      </c>
      <c r="C720" s="181" t="s">
        <v>932</v>
      </c>
      <c r="D720" s="116" t="s">
        <v>30</v>
      </c>
      <c r="E720" s="116" t="s">
        <v>51</v>
      </c>
      <c r="F720" s="82">
        <v>3.7</v>
      </c>
      <c r="G720" s="697"/>
      <c r="H720" s="64"/>
      <c r="I720" s="64"/>
      <c r="J720" s="64"/>
    </row>
    <row r="721" spans="1:10" ht="15.75" x14ac:dyDescent="0.25">
      <c r="A721" s="983">
        <v>173</v>
      </c>
      <c r="B721" s="166" t="s">
        <v>1543</v>
      </c>
      <c r="C721" s="181" t="s">
        <v>932</v>
      </c>
      <c r="D721" s="116" t="s">
        <v>30</v>
      </c>
      <c r="E721" s="116" t="s">
        <v>51</v>
      </c>
      <c r="F721" s="82">
        <v>20</v>
      </c>
      <c r="G721" s="697"/>
      <c r="H721" s="64"/>
      <c r="I721" s="64"/>
      <c r="J721" s="64"/>
    </row>
    <row r="722" spans="1:10" ht="15.75" x14ac:dyDescent="0.25">
      <c r="A722" s="983">
        <v>174</v>
      </c>
      <c r="B722" s="166" t="s">
        <v>1460</v>
      </c>
      <c r="C722" s="181" t="s">
        <v>932</v>
      </c>
      <c r="D722" s="116" t="s">
        <v>30</v>
      </c>
      <c r="E722" s="116" t="s">
        <v>51</v>
      </c>
      <c r="F722" s="82">
        <v>5.4</v>
      </c>
      <c r="G722" s="697"/>
      <c r="H722" s="64"/>
      <c r="I722" s="64"/>
      <c r="J722" s="64"/>
    </row>
    <row r="723" spans="1:10" ht="15.75" x14ac:dyDescent="0.25">
      <c r="A723" s="983">
        <v>175</v>
      </c>
      <c r="B723" s="166" t="s">
        <v>1461</v>
      </c>
      <c r="C723" s="181" t="s">
        <v>932</v>
      </c>
      <c r="D723" s="116" t="s">
        <v>30</v>
      </c>
      <c r="E723" s="116" t="s">
        <v>51</v>
      </c>
      <c r="F723" s="82">
        <v>19.8</v>
      </c>
      <c r="G723" s="697"/>
      <c r="H723" s="64"/>
      <c r="I723" s="64"/>
      <c r="J723" s="64"/>
    </row>
    <row r="724" spans="1:10" ht="15.75" x14ac:dyDescent="0.25">
      <c r="A724" s="17" t="s">
        <v>794</v>
      </c>
      <c r="B724" s="230" t="s">
        <v>121</v>
      </c>
      <c r="C724" s="18"/>
      <c r="D724" s="121"/>
      <c r="E724" s="121"/>
      <c r="F724" s="89"/>
      <c r="G724" s="697"/>
      <c r="H724" s="64"/>
      <c r="I724" s="64"/>
      <c r="J724" s="64"/>
    </row>
    <row r="725" spans="1:10" ht="15.75" x14ac:dyDescent="0.25">
      <c r="A725" s="682">
        <v>176</v>
      </c>
      <c r="B725" s="166" t="s">
        <v>1462</v>
      </c>
      <c r="C725" s="181" t="s">
        <v>4865</v>
      </c>
      <c r="D725" s="116" t="s">
        <v>30</v>
      </c>
      <c r="E725" s="116" t="s">
        <v>51</v>
      </c>
      <c r="F725" s="82">
        <v>55.5</v>
      </c>
      <c r="G725" s="697"/>
      <c r="H725" s="64"/>
      <c r="I725" s="64"/>
      <c r="J725" s="64"/>
    </row>
    <row r="726" spans="1:10" ht="15.75" x14ac:dyDescent="0.25">
      <c r="A726" s="682">
        <v>177</v>
      </c>
      <c r="B726" s="166" t="s">
        <v>1463</v>
      </c>
      <c r="C726" s="181" t="s">
        <v>4865</v>
      </c>
      <c r="D726" s="116" t="s">
        <v>30</v>
      </c>
      <c r="E726" s="116" t="s">
        <v>51</v>
      </c>
      <c r="F726" s="82">
        <v>89.7</v>
      </c>
      <c r="G726" s="697"/>
      <c r="H726" s="64"/>
      <c r="I726" s="64"/>
      <c r="J726" s="64"/>
    </row>
    <row r="727" spans="1:10" ht="15.75" x14ac:dyDescent="0.25">
      <c r="A727" s="983">
        <v>178</v>
      </c>
      <c r="B727" s="166" t="s">
        <v>1464</v>
      </c>
      <c r="C727" s="181" t="s">
        <v>4865</v>
      </c>
      <c r="D727" s="116" t="s">
        <v>30</v>
      </c>
      <c r="E727" s="116" t="s">
        <v>51</v>
      </c>
      <c r="F727" s="82">
        <v>50</v>
      </c>
      <c r="G727" s="697"/>
      <c r="H727" s="64"/>
      <c r="I727" s="64"/>
      <c r="J727" s="64"/>
    </row>
    <row r="728" spans="1:10" ht="15.75" x14ac:dyDescent="0.25">
      <c r="A728" s="983">
        <v>179</v>
      </c>
      <c r="B728" s="166" t="s">
        <v>1465</v>
      </c>
      <c r="C728" s="181" t="s">
        <v>4865</v>
      </c>
      <c r="D728" s="116" t="s">
        <v>30</v>
      </c>
      <c r="E728" s="116" t="s">
        <v>51</v>
      </c>
      <c r="F728" s="82">
        <v>47</v>
      </c>
      <c r="G728" s="697"/>
      <c r="H728" s="64"/>
      <c r="I728" s="64"/>
      <c r="J728" s="64"/>
    </row>
    <row r="729" spans="1:10" ht="15.75" x14ac:dyDescent="0.25">
      <c r="A729" s="983">
        <v>180</v>
      </c>
      <c r="B729" s="166" t="s">
        <v>1466</v>
      </c>
      <c r="C729" s="181" t="s">
        <v>4865</v>
      </c>
      <c r="D729" s="116" t="s">
        <v>30</v>
      </c>
      <c r="E729" s="116" t="s">
        <v>51</v>
      </c>
      <c r="F729" s="82">
        <v>42.4</v>
      </c>
      <c r="G729" s="697"/>
      <c r="H729" s="64"/>
      <c r="I729" s="64"/>
      <c r="J729" s="64"/>
    </row>
    <row r="730" spans="1:10" ht="15.75" x14ac:dyDescent="0.25">
      <c r="A730" s="983">
        <v>181</v>
      </c>
      <c r="B730" s="166" t="s">
        <v>1467</v>
      </c>
      <c r="C730" s="181" t="s">
        <v>4866</v>
      </c>
      <c r="D730" s="116" t="s">
        <v>30</v>
      </c>
      <c r="E730" s="116" t="s">
        <v>51</v>
      </c>
      <c r="F730" s="82">
        <v>32</v>
      </c>
      <c r="G730" s="697"/>
      <c r="H730" s="64"/>
      <c r="I730" s="64"/>
      <c r="J730" s="64"/>
    </row>
    <row r="731" spans="1:10" ht="15.75" x14ac:dyDescent="0.25">
      <c r="A731" s="983">
        <v>182</v>
      </c>
      <c r="B731" s="166" t="s">
        <v>1364</v>
      </c>
      <c r="C731" s="181" t="s">
        <v>4867</v>
      </c>
      <c r="D731" s="116" t="s">
        <v>30</v>
      </c>
      <c r="E731" s="116" t="s">
        <v>51</v>
      </c>
      <c r="F731" s="82">
        <v>34</v>
      </c>
      <c r="G731" s="697"/>
      <c r="H731" s="64"/>
      <c r="I731" s="64"/>
      <c r="J731" s="64"/>
    </row>
    <row r="732" spans="1:10" ht="15.75" x14ac:dyDescent="0.25">
      <c r="A732" s="983">
        <v>183</v>
      </c>
      <c r="B732" s="166" t="s">
        <v>1468</v>
      </c>
      <c r="C732" s="181" t="s">
        <v>4867</v>
      </c>
      <c r="D732" s="116" t="s">
        <v>30</v>
      </c>
      <c r="E732" s="116" t="s">
        <v>51</v>
      </c>
      <c r="F732" s="82">
        <v>29</v>
      </c>
      <c r="G732" s="697"/>
      <c r="H732" s="64"/>
      <c r="I732" s="64"/>
      <c r="J732" s="64"/>
    </row>
    <row r="733" spans="1:10" ht="15.75" x14ac:dyDescent="0.25">
      <c r="A733" s="983">
        <v>184</v>
      </c>
      <c r="B733" s="166" t="s">
        <v>1469</v>
      </c>
      <c r="C733" s="181" t="s">
        <v>4866</v>
      </c>
      <c r="D733" s="116" t="s">
        <v>30</v>
      </c>
      <c r="E733" s="116" t="s">
        <v>51</v>
      </c>
      <c r="F733" s="82">
        <v>44</v>
      </c>
      <c r="G733" s="697"/>
      <c r="H733" s="64"/>
      <c r="I733" s="64"/>
      <c r="J733" s="64"/>
    </row>
    <row r="734" spans="1:10" ht="15.75" x14ac:dyDescent="0.25">
      <c r="A734" s="983">
        <v>185</v>
      </c>
      <c r="B734" s="166" t="s">
        <v>1470</v>
      </c>
      <c r="C734" s="181" t="s">
        <v>4866</v>
      </c>
      <c r="D734" s="116" t="s">
        <v>30</v>
      </c>
      <c r="E734" s="116" t="s">
        <v>51</v>
      </c>
      <c r="F734" s="82">
        <v>42</v>
      </c>
      <c r="G734" s="697"/>
      <c r="H734" s="64"/>
      <c r="I734" s="64"/>
      <c r="J734" s="64"/>
    </row>
    <row r="735" spans="1:10" ht="15.75" x14ac:dyDescent="0.25">
      <c r="A735" s="983">
        <v>186</v>
      </c>
      <c r="B735" s="166" t="s">
        <v>1471</v>
      </c>
      <c r="C735" s="181" t="s">
        <v>4866</v>
      </c>
      <c r="D735" s="116" t="s">
        <v>30</v>
      </c>
      <c r="E735" s="116" t="s">
        <v>51</v>
      </c>
      <c r="F735" s="82">
        <v>42.4</v>
      </c>
      <c r="G735" s="697"/>
      <c r="H735" s="64"/>
      <c r="I735" s="64"/>
      <c r="J735" s="64"/>
    </row>
    <row r="736" spans="1:10" ht="15.75" x14ac:dyDescent="0.25">
      <c r="A736" s="983">
        <v>187</v>
      </c>
      <c r="B736" s="166" t="s">
        <v>1472</v>
      </c>
      <c r="C736" s="181" t="s">
        <v>4868</v>
      </c>
      <c r="D736" s="116" t="s">
        <v>30</v>
      </c>
      <c r="E736" s="116" t="s">
        <v>51</v>
      </c>
      <c r="F736" s="82">
        <v>97</v>
      </c>
      <c r="G736" s="697"/>
      <c r="H736" s="64"/>
      <c r="I736" s="64"/>
      <c r="J736" s="64"/>
    </row>
    <row r="737" spans="1:10" ht="15.75" x14ac:dyDescent="0.25">
      <c r="A737" s="983">
        <v>188</v>
      </c>
      <c r="B737" s="166" t="s">
        <v>1473</v>
      </c>
      <c r="C737" s="181" t="s">
        <v>4868</v>
      </c>
      <c r="D737" s="116" t="s">
        <v>30</v>
      </c>
      <c r="E737" s="116" t="s">
        <v>51</v>
      </c>
      <c r="F737" s="82">
        <v>50</v>
      </c>
      <c r="G737" s="697"/>
      <c r="H737" s="64"/>
      <c r="I737" s="64"/>
      <c r="J737" s="64"/>
    </row>
    <row r="738" spans="1:10" ht="15.75" x14ac:dyDescent="0.25">
      <c r="A738" s="983">
        <v>189</v>
      </c>
      <c r="B738" s="166" t="s">
        <v>1474</v>
      </c>
      <c r="C738" s="181" t="s">
        <v>4869</v>
      </c>
      <c r="D738" s="116" t="s">
        <v>30</v>
      </c>
      <c r="E738" s="116" t="s">
        <v>51</v>
      </c>
      <c r="F738" s="82">
        <v>11.6</v>
      </c>
      <c r="G738" s="697"/>
      <c r="H738" s="64"/>
      <c r="I738" s="64"/>
      <c r="J738" s="64"/>
    </row>
    <row r="739" spans="1:10" ht="15.75" x14ac:dyDescent="0.25">
      <c r="A739" s="983">
        <v>190</v>
      </c>
      <c r="B739" s="166" t="s">
        <v>1475</v>
      </c>
      <c r="C739" s="181" t="s">
        <v>4869</v>
      </c>
      <c r="D739" s="116" t="s">
        <v>30</v>
      </c>
      <c r="E739" s="116" t="s">
        <v>51</v>
      </c>
      <c r="F739" s="82">
        <v>25</v>
      </c>
      <c r="G739" s="697"/>
      <c r="H739" s="64"/>
      <c r="I739" s="64"/>
      <c r="J739" s="64"/>
    </row>
    <row r="740" spans="1:10" ht="15.75" x14ac:dyDescent="0.25">
      <c r="A740" s="983">
        <v>191</v>
      </c>
      <c r="B740" s="166" t="s">
        <v>1476</v>
      </c>
      <c r="C740" s="181" t="s">
        <v>4869</v>
      </c>
      <c r="D740" s="116" t="s">
        <v>30</v>
      </c>
      <c r="E740" s="116" t="s">
        <v>51</v>
      </c>
      <c r="F740" s="82">
        <v>8.5</v>
      </c>
      <c r="G740" s="697"/>
      <c r="H740" s="64"/>
      <c r="I740" s="64"/>
      <c r="J740" s="64"/>
    </row>
    <row r="741" spans="1:10" ht="15.75" x14ac:dyDescent="0.25">
      <c r="A741" s="17" t="s">
        <v>795</v>
      </c>
      <c r="B741" s="230" t="s">
        <v>122</v>
      </c>
      <c r="C741" s="18"/>
      <c r="D741" s="121"/>
      <c r="E741" s="121"/>
      <c r="F741" s="89"/>
      <c r="G741" s="697"/>
      <c r="H741" s="64"/>
      <c r="I741" s="64"/>
      <c r="J741" s="64"/>
    </row>
    <row r="742" spans="1:10" ht="15.75" x14ac:dyDescent="0.25">
      <c r="A742" s="682">
        <v>192</v>
      </c>
      <c r="B742" s="166" t="s">
        <v>1477</v>
      </c>
      <c r="C742" s="181" t="s">
        <v>4870</v>
      </c>
      <c r="D742" s="116" t="s">
        <v>30</v>
      </c>
      <c r="E742" s="116" t="s">
        <v>51</v>
      </c>
      <c r="F742" s="82">
        <v>84.6</v>
      </c>
      <c r="G742" s="697"/>
      <c r="H742" s="64"/>
      <c r="I742" s="64"/>
      <c r="J742" s="64"/>
    </row>
    <row r="743" spans="1:10" ht="15.75" x14ac:dyDescent="0.25">
      <c r="A743" s="682">
        <v>193</v>
      </c>
      <c r="B743" s="166" t="s">
        <v>1478</v>
      </c>
      <c r="C743" s="181" t="s">
        <v>4871</v>
      </c>
      <c r="D743" s="116" t="s">
        <v>30</v>
      </c>
      <c r="E743" s="116" t="s">
        <v>51</v>
      </c>
      <c r="F743" s="82">
        <v>100.4</v>
      </c>
      <c r="G743" s="697"/>
      <c r="H743" s="64"/>
      <c r="I743" s="64"/>
      <c r="J743" s="64"/>
    </row>
    <row r="744" spans="1:10" ht="15.75" x14ac:dyDescent="0.25">
      <c r="A744" s="983">
        <v>194</v>
      </c>
      <c r="B744" s="166" t="s">
        <v>1479</v>
      </c>
      <c r="C744" s="181" t="s">
        <v>4872</v>
      </c>
      <c r="D744" s="116" t="s">
        <v>30</v>
      </c>
      <c r="E744" s="116" t="s">
        <v>51</v>
      </c>
      <c r="F744" s="82">
        <v>58.099999999999994</v>
      </c>
      <c r="G744" s="697"/>
      <c r="H744" s="64"/>
      <c r="I744" s="64"/>
      <c r="J744" s="64"/>
    </row>
    <row r="745" spans="1:10" ht="15.75" x14ac:dyDescent="0.25">
      <c r="A745" s="983">
        <v>195</v>
      </c>
      <c r="B745" s="166" t="s">
        <v>1480</v>
      </c>
      <c r="C745" s="181" t="s">
        <v>4872</v>
      </c>
      <c r="D745" s="116" t="s">
        <v>30</v>
      </c>
      <c r="E745" s="116" t="s">
        <v>51</v>
      </c>
      <c r="F745" s="82">
        <v>69.400000000000006</v>
      </c>
      <c r="G745" s="697"/>
      <c r="H745" s="64"/>
      <c r="I745" s="64"/>
      <c r="J745" s="64"/>
    </row>
    <row r="746" spans="1:10" ht="15.75" x14ac:dyDescent="0.25">
      <c r="A746" s="983">
        <v>196</v>
      </c>
      <c r="B746" s="166" t="s">
        <v>1481</v>
      </c>
      <c r="C746" s="181" t="s">
        <v>4873</v>
      </c>
      <c r="D746" s="116" t="s">
        <v>30</v>
      </c>
      <c r="E746" s="116" t="s">
        <v>51</v>
      </c>
      <c r="F746" s="82">
        <v>56.199999999999996</v>
      </c>
      <c r="G746" s="697"/>
      <c r="H746" s="64"/>
      <c r="I746" s="64"/>
      <c r="J746" s="64"/>
    </row>
    <row r="747" spans="1:10" ht="15.75" x14ac:dyDescent="0.25">
      <c r="A747" s="983">
        <v>197</v>
      </c>
      <c r="B747" s="166" t="s">
        <v>1482</v>
      </c>
      <c r="C747" s="181" t="s">
        <v>4874</v>
      </c>
      <c r="D747" s="116" t="s">
        <v>30</v>
      </c>
      <c r="E747" s="116" t="s">
        <v>51</v>
      </c>
      <c r="F747" s="82">
        <v>59</v>
      </c>
      <c r="G747" s="697"/>
      <c r="H747" s="64"/>
      <c r="I747" s="64"/>
      <c r="J747" s="64"/>
    </row>
    <row r="748" spans="1:10" ht="15.75" x14ac:dyDescent="0.25">
      <c r="A748" s="983">
        <v>198</v>
      </c>
      <c r="B748" s="166" t="s">
        <v>1478</v>
      </c>
      <c r="C748" s="181" t="s">
        <v>4871</v>
      </c>
      <c r="D748" s="116" t="s">
        <v>30</v>
      </c>
      <c r="E748" s="116" t="s">
        <v>51</v>
      </c>
      <c r="F748" s="82">
        <v>72.400000000000006</v>
      </c>
      <c r="G748" s="697"/>
      <c r="H748" s="64"/>
      <c r="I748" s="64"/>
      <c r="J748" s="64"/>
    </row>
    <row r="749" spans="1:10" ht="15.75" x14ac:dyDescent="0.25">
      <c r="A749" s="983">
        <v>199</v>
      </c>
      <c r="B749" s="166" t="s">
        <v>1483</v>
      </c>
      <c r="C749" s="181" t="s">
        <v>4875</v>
      </c>
      <c r="D749" s="116" t="s">
        <v>30</v>
      </c>
      <c r="E749" s="116" t="s">
        <v>51</v>
      </c>
      <c r="F749" s="82">
        <v>44.8</v>
      </c>
      <c r="G749" s="697"/>
      <c r="H749" s="64"/>
      <c r="I749" s="64"/>
      <c r="J749" s="64"/>
    </row>
    <row r="750" spans="1:10" ht="15.75" x14ac:dyDescent="0.25">
      <c r="A750" s="983">
        <v>200</v>
      </c>
      <c r="B750" s="166" t="s">
        <v>1484</v>
      </c>
      <c r="C750" s="181" t="s">
        <v>4876</v>
      </c>
      <c r="D750" s="116" t="s">
        <v>30</v>
      </c>
      <c r="E750" s="116" t="s">
        <v>51</v>
      </c>
      <c r="F750" s="82">
        <v>41.4</v>
      </c>
      <c r="G750" s="697"/>
      <c r="H750" s="64"/>
      <c r="I750" s="64"/>
      <c r="J750" s="64"/>
    </row>
    <row r="751" spans="1:10" ht="15.75" x14ac:dyDescent="0.25">
      <c r="A751" s="983">
        <v>201</v>
      </c>
      <c r="B751" s="166" t="s">
        <v>1485</v>
      </c>
      <c r="C751" s="181" t="s">
        <v>4812</v>
      </c>
      <c r="D751" s="116" t="s">
        <v>30</v>
      </c>
      <c r="E751" s="116" t="s">
        <v>51</v>
      </c>
      <c r="F751" s="82">
        <v>56</v>
      </c>
      <c r="G751" s="697"/>
      <c r="H751" s="64"/>
      <c r="I751" s="64"/>
      <c r="J751" s="64"/>
    </row>
    <row r="752" spans="1:10" ht="15.75" x14ac:dyDescent="0.25">
      <c r="A752" s="983">
        <v>202</v>
      </c>
      <c r="B752" s="166" t="s">
        <v>1486</v>
      </c>
      <c r="C752" s="181" t="s">
        <v>4877</v>
      </c>
      <c r="D752" s="116" t="s">
        <v>30</v>
      </c>
      <c r="E752" s="116" t="s">
        <v>51</v>
      </c>
      <c r="F752" s="82">
        <v>47</v>
      </c>
      <c r="G752" s="697"/>
      <c r="H752" s="64"/>
      <c r="I752" s="64"/>
      <c r="J752" s="64"/>
    </row>
    <row r="753" spans="1:10" ht="15.75" x14ac:dyDescent="0.25">
      <c r="A753" s="983">
        <v>203</v>
      </c>
      <c r="B753" s="166" t="s">
        <v>1487</v>
      </c>
      <c r="C753" s="181" t="s">
        <v>4878</v>
      </c>
      <c r="D753" s="116" t="s">
        <v>30</v>
      </c>
      <c r="E753" s="116" t="s">
        <v>51</v>
      </c>
      <c r="F753" s="82">
        <v>32</v>
      </c>
      <c r="G753" s="697"/>
      <c r="H753" s="64"/>
      <c r="I753" s="64"/>
      <c r="J753" s="64"/>
    </row>
    <row r="754" spans="1:10" ht="15.75" x14ac:dyDescent="0.25">
      <c r="A754" s="17" t="s">
        <v>990</v>
      </c>
      <c r="B754" s="230" t="s">
        <v>127</v>
      </c>
      <c r="C754" s="18"/>
      <c r="D754" s="17"/>
      <c r="E754" s="17"/>
      <c r="F754" s="89"/>
      <c r="G754" s="697"/>
      <c r="H754" s="64"/>
      <c r="I754" s="64"/>
      <c r="J754" s="64"/>
    </row>
    <row r="755" spans="1:10" ht="15.75" x14ac:dyDescent="0.25">
      <c r="A755" s="682">
        <v>204</v>
      </c>
      <c r="B755" s="166" t="s">
        <v>1488</v>
      </c>
      <c r="C755" s="181" t="s">
        <v>4879</v>
      </c>
      <c r="D755" s="116" t="s">
        <v>30</v>
      </c>
      <c r="E755" s="116" t="s">
        <v>51</v>
      </c>
      <c r="F755" s="82">
        <v>22.7</v>
      </c>
      <c r="G755" s="697"/>
      <c r="H755" s="64"/>
      <c r="I755" s="64"/>
      <c r="J755" s="64"/>
    </row>
    <row r="756" spans="1:10" ht="15.75" x14ac:dyDescent="0.25">
      <c r="A756" s="682">
        <v>205</v>
      </c>
      <c r="B756" s="166" t="s">
        <v>1489</v>
      </c>
      <c r="C756" s="181" t="s">
        <v>4879</v>
      </c>
      <c r="D756" s="116" t="s">
        <v>30</v>
      </c>
      <c r="E756" s="116" t="s">
        <v>51</v>
      </c>
      <c r="F756" s="82">
        <v>8.9</v>
      </c>
      <c r="G756" s="697"/>
      <c r="H756" s="64"/>
      <c r="I756" s="64"/>
      <c r="J756" s="64"/>
    </row>
    <row r="757" spans="1:10" ht="15.75" x14ac:dyDescent="0.25">
      <c r="A757" s="983">
        <v>206</v>
      </c>
      <c r="B757" s="166" t="s">
        <v>1490</v>
      </c>
      <c r="C757" s="181" t="s">
        <v>4879</v>
      </c>
      <c r="D757" s="116" t="s">
        <v>30</v>
      </c>
      <c r="E757" s="116" t="s">
        <v>51</v>
      </c>
      <c r="F757" s="82">
        <v>48</v>
      </c>
      <c r="G757" s="697"/>
      <c r="H757" s="64"/>
      <c r="I757" s="64"/>
      <c r="J757" s="64"/>
    </row>
    <row r="758" spans="1:10" ht="15.75" x14ac:dyDescent="0.25">
      <c r="A758" s="983">
        <v>207</v>
      </c>
      <c r="B758" s="166" t="s">
        <v>1491</v>
      </c>
      <c r="C758" s="181" t="s">
        <v>4879</v>
      </c>
      <c r="D758" s="116" t="s">
        <v>30</v>
      </c>
      <c r="E758" s="116" t="s">
        <v>51</v>
      </c>
      <c r="F758" s="82">
        <v>57.6</v>
      </c>
      <c r="G758" s="697"/>
      <c r="H758" s="64"/>
      <c r="I758" s="64"/>
      <c r="J758" s="64"/>
    </row>
    <row r="759" spans="1:10" ht="15.75" x14ac:dyDescent="0.25">
      <c r="A759" s="983">
        <v>208</v>
      </c>
      <c r="B759" s="166" t="s">
        <v>1492</v>
      </c>
      <c r="C759" s="181" t="s">
        <v>933</v>
      </c>
      <c r="D759" s="116" t="s">
        <v>30</v>
      </c>
      <c r="E759" s="116" t="s">
        <v>51</v>
      </c>
      <c r="F759" s="82">
        <v>41</v>
      </c>
      <c r="G759" s="697"/>
      <c r="H759" s="64"/>
      <c r="I759" s="64"/>
      <c r="J759" s="64"/>
    </row>
    <row r="760" spans="1:10" ht="15.75" x14ac:dyDescent="0.25">
      <c r="A760" s="983">
        <v>209</v>
      </c>
      <c r="B760" s="166" t="s">
        <v>1493</v>
      </c>
      <c r="C760" s="181" t="s">
        <v>4880</v>
      </c>
      <c r="D760" s="116" t="s">
        <v>30</v>
      </c>
      <c r="E760" s="116" t="s">
        <v>51</v>
      </c>
      <c r="F760" s="82">
        <v>98.6</v>
      </c>
      <c r="G760" s="697"/>
      <c r="H760" s="64"/>
      <c r="I760" s="64"/>
      <c r="J760" s="64"/>
    </row>
    <row r="761" spans="1:10" ht="15.75" x14ac:dyDescent="0.25">
      <c r="A761" s="983">
        <v>210</v>
      </c>
      <c r="B761" s="166" t="s">
        <v>1494</v>
      </c>
      <c r="C761" s="181" t="s">
        <v>4880</v>
      </c>
      <c r="D761" s="116" t="s">
        <v>30</v>
      </c>
      <c r="E761" s="116" t="s">
        <v>51</v>
      </c>
      <c r="F761" s="82">
        <v>9.1999999999999993</v>
      </c>
      <c r="G761" s="697"/>
      <c r="H761" s="64"/>
      <c r="I761" s="64"/>
      <c r="J761" s="64"/>
    </row>
    <row r="762" spans="1:10" ht="15.75" x14ac:dyDescent="0.25">
      <c r="A762" s="983">
        <v>211</v>
      </c>
      <c r="B762" s="166" t="s">
        <v>1495</v>
      </c>
      <c r="C762" s="181" t="s">
        <v>4880</v>
      </c>
      <c r="D762" s="116" t="s">
        <v>30</v>
      </c>
      <c r="E762" s="116" t="s">
        <v>51</v>
      </c>
      <c r="F762" s="82">
        <v>30.2</v>
      </c>
      <c r="G762" s="697"/>
      <c r="H762" s="64"/>
      <c r="I762" s="64"/>
      <c r="J762" s="64"/>
    </row>
    <row r="763" spans="1:10" ht="15.75" x14ac:dyDescent="0.25">
      <c r="A763" s="983">
        <v>212</v>
      </c>
      <c r="B763" s="166" t="s">
        <v>1496</v>
      </c>
      <c r="C763" s="181" t="s">
        <v>942</v>
      </c>
      <c r="D763" s="116" t="s">
        <v>30</v>
      </c>
      <c r="E763" s="116" t="s">
        <v>51</v>
      </c>
      <c r="F763" s="82">
        <v>20</v>
      </c>
      <c r="G763" s="697"/>
      <c r="H763" s="64"/>
      <c r="I763" s="64"/>
      <c r="J763" s="64"/>
    </row>
    <row r="764" spans="1:10" ht="15.75" x14ac:dyDescent="0.25">
      <c r="A764" s="983">
        <v>213</v>
      </c>
      <c r="B764" s="166" t="s">
        <v>1497</v>
      </c>
      <c r="C764" s="181" t="s">
        <v>942</v>
      </c>
      <c r="D764" s="116" t="s">
        <v>30</v>
      </c>
      <c r="E764" s="116" t="s">
        <v>51</v>
      </c>
      <c r="F764" s="82">
        <v>10</v>
      </c>
      <c r="G764" s="697"/>
      <c r="H764" s="64"/>
      <c r="I764" s="64"/>
      <c r="J764" s="64"/>
    </row>
    <row r="765" spans="1:10" ht="15.75" x14ac:dyDescent="0.25">
      <c r="A765" s="983">
        <v>214</v>
      </c>
      <c r="B765" s="166" t="s">
        <v>1498</v>
      </c>
      <c r="C765" s="181" t="s">
        <v>942</v>
      </c>
      <c r="D765" s="116" t="s">
        <v>30</v>
      </c>
      <c r="E765" s="116" t="s">
        <v>51</v>
      </c>
      <c r="F765" s="82">
        <v>20</v>
      </c>
      <c r="G765" s="697"/>
      <c r="H765" s="64"/>
      <c r="I765" s="64"/>
      <c r="J765" s="64"/>
    </row>
    <row r="766" spans="1:10" ht="15.75" x14ac:dyDescent="0.25">
      <c r="A766" s="983">
        <v>215</v>
      </c>
      <c r="B766" s="166" t="s">
        <v>1499</v>
      </c>
      <c r="C766" s="181" t="s">
        <v>942</v>
      </c>
      <c r="D766" s="116" t="s">
        <v>30</v>
      </c>
      <c r="E766" s="116" t="s">
        <v>51</v>
      </c>
      <c r="F766" s="82">
        <v>15</v>
      </c>
      <c r="G766" s="697"/>
      <c r="H766" s="64"/>
      <c r="I766" s="64"/>
      <c r="J766" s="64"/>
    </row>
    <row r="767" spans="1:10" s="264" customFormat="1" ht="15.75" x14ac:dyDescent="0.25">
      <c r="A767" s="692" t="s">
        <v>991</v>
      </c>
      <c r="B767" s="231" t="s">
        <v>126</v>
      </c>
      <c r="C767" s="688"/>
      <c r="D767" s="59"/>
      <c r="E767" s="59"/>
      <c r="F767" s="90"/>
      <c r="G767" s="702"/>
      <c r="H767" s="135"/>
      <c r="I767" s="135"/>
      <c r="J767" s="135"/>
    </row>
    <row r="768" spans="1:10" s="264" customFormat="1" ht="15.75" x14ac:dyDescent="0.25">
      <c r="A768" s="682">
        <v>216</v>
      </c>
      <c r="B768" s="687" t="s">
        <v>7024</v>
      </c>
      <c r="C768" s="688" t="s">
        <v>4985</v>
      </c>
      <c r="D768" s="682" t="s">
        <v>30</v>
      </c>
      <c r="E768" s="682" t="s">
        <v>51</v>
      </c>
      <c r="F768" s="87">
        <v>7</v>
      </c>
      <c r="G768" s="703">
        <v>700</v>
      </c>
      <c r="H768" s="135"/>
      <c r="I768" s="135"/>
      <c r="J768" s="135"/>
    </row>
    <row r="769" spans="1:10" s="264" customFormat="1" ht="17.25" customHeight="1" x14ac:dyDescent="0.25">
      <c r="A769" s="682">
        <v>217</v>
      </c>
      <c r="B769" s="687" t="s">
        <v>7025</v>
      </c>
      <c r="C769" s="688" t="s">
        <v>4985</v>
      </c>
      <c r="D769" s="682" t="s">
        <v>30</v>
      </c>
      <c r="E769" s="682" t="s">
        <v>51</v>
      </c>
      <c r="F769" s="87">
        <v>24</v>
      </c>
      <c r="G769" s="703">
        <v>900</v>
      </c>
      <c r="H769" s="135"/>
      <c r="I769" s="135"/>
      <c r="J769" s="135"/>
    </row>
    <row r="770" spans="1:10" s="264" customFormat="1" ht="21.75" customHeight="1" x14ac:dyDescent="0.25">
      <c r="A770" s="983">
        <v>218</v>
      </c>
      <c r="B770" s="687" t="s">
        <v>7026</v>
      </c>
      <c r="C770" s="688" t="s">
        <v>941</v>
      </c>
      <c r="D770" s="682" t="s">
        <v>30</v>
      </c>
      <c r="E770" s="682" t="s">
        <v>51</v>
      </c>
      <c r="F770" s="87">
        <v>5</v>
      </c>
      <c r="G770" s="703">
        <v>850</v>
      </c>
      <c r="H770" s="135"/>
      <c r="I770" s="135"/>
      <c r="J770" s="135"/>
    </row>
    <row r="771" spans="1:10" s="264" customFormat="1" ht="31.5" x14ac:dyDescent="0.25">
      <c r="A771" s="983">
        <v>219</v>
      </c>
      <c r="B771" s="687" t="s">
        <v>7027</v>
      </c>
      <c r="C771" s="688" t="s">
        <v>5416</v>
      </c>
      <c r="D771" s="682" t="s">
        <v>30</v>
      </c>
      <c r="E771" s="682" t="s">
        <v>51</v>
      </c>
      <c r="F771" s="87">
        <v>55</v>
      </c>
      <c r="G771" s="703">
        <v>1200</v>
      </c>
      <c r="H771" s="135"/>
      <c r="I771" s="135"/>
      <c r="J771" s="135"/>
    </row>
    <row r="772" spans="1:10" s="264" customFormat="1" ht="15.75" x14ac:dyDescent="0.25">
      <c r="A772" s="983">
        <v>220</v>
      </c>
      <c r="B772" s="687" t="s">
        <v>7028</v>
      </c>
      <c r="C772" s="688" t="s">
        <v>941</v>
      </c>
      <c r="D772" s="682" t="s">
        <v>852</v>
      </c>
      <c r="E772" s="682" t="s">
        <v>51</v>
      </c>
      <c r="F772" s="87">
        <v>30</v>
      </c>
      <c r="G772" s="703">
        <v>1200</v>
      </c>
      <c r="H772" s="135"/>
      <c r="I772" s="135"/>
      <c r="J772" s="135"/>
    </row>
    <row r="773" spans="1:10" ht="15.75" x14ac:dyDescent="0.25">
      <c r="A773" s="17" t="s">
        <v>992</v>
      </c>
      <c r="B773" s="230" t="s">
        <v>143</v>
      </c>
      <c r="C773" s="18"/>
      <c r="D773" s="121"/>
      <c r="E773" s="121"/>
      <c r="F773" s="89"/>
      <c r="G773" s="697"/>
      <c r="H773" s="64"/>
      <c r="I773" s="64"/>
      <c r="J773" s="64"/>
    </row>
    <row r="774" spans="1:10" ht="15.75" x14ac:dyDescent="0.25">
      <c r="A774" s="682">
        <v>221</v>
      </c>
      <c r="B774" s="166" t="s">
        <v>1500</v>
      </c>
      <c r="C774" s="181" t="s">
        <v>929</v>
      </c>
      <c r="D774" s="116" t="s">
        <v>30</v>
      </c>
      <c r="E774" s="116" t="s">
        <v>51</v>
      </c>
      <c r="F774" s="82">
        <v>41.4</v>
      </c>
      <c r="G774" s="697"/>
      <c r="H774" s="64"/>
      <c r="I774" s="64"/>
      <c r="J774" s="64"/>
    </row>
    <row r="775" spans="1:10" ht="15.75" x14ac:dyDescent="0.25">
      <c r="A775" s="682">
        <v>222</v>
      </c>
      <c r="B775" s="166" t="s">
        <v>4889</v>
      </c>
      <c r="C775" s="181" t="s">
        <v>929</v>
      </c>
      <c r="D775" s="116" t="s">
        <v>30</v>
      </c>
      <c r="E775" s="116" t="s">
        <v>51</v>
      </c>
      <c r="F775" s="82">
        <v>25</v>
      </c>
      <c r="G775" s="697"/>
      <c r="H775" s="64"/>
      <c r="I775" s="64"/>
      <c r="J775" s="64"/>
    </row>
    <row r="776" spans="1:10" ht="15.75" x14ac:dyDescent="0.25">
      <c r="A776" s="983">
        <v>223</v>
      </c>
      <c r="B776" s="166" t="s">
        <v>1501</v>
      </c>
      <c r="C776" s="181" t="s">
        <v>4881</v>
      </c>
      <c r="D776" s="116" t="s">
        <v>30</v>
      </c>
      <c r="E776" s="116" t="s">
        <v>51</v>
      </c>
      <c r="F776" s="82">
        <v>70</v>
      </c>
      <c r="G776" s="697"/>
      <c r="H776" s="64"/>
      <c r="I776" s="64"/>
      <c r="J776" s="64"/>
    </row>
    <row r="777" spans="1:10" ht="15.75" x14ac:dyDescent="0.25">
      <c r="A777" s="983">
        <v>224</v>
      </c>
      <c r="B777" s="166" t="s">
        <v>1502</v>
      </c>
      <c r="C777" s="181" t="s">
        <v>4881</v>
      </c>
      <c r="D777" s="116" t="s">
        <v>30</v>
      </c>
      <c r="E777" s="116" t="s">
        <v>51</v>
      </c>
      <c r="F777" s="82">
        <v>20</v>
      </c>
      <c r="G777" s="697"/>
      <c r="H777" s="64"/>
      <c r="I777" s="64"/>
      <c r="J777" s="64"/>
    </row>
    <row r="778" spans="1:10" ht="15.75" x14ac:dyDescent="0.25">
      <c r="A778" s="983">
        <v>225</v>
      </c>
      <c r="B778" s="166" t="s">
        <v>1503</v>
      </c>
      <c r="C778" s="181" t="s">
        <v>4881</v>
      </c>
      <c r="D778" s="116" t="s">
        <v>30</v>
      </c>
      <c r="E778" s="116" t="s">
        <v>51</v>
      </c>
      <c r="F778" s="82">
        <v>32</v>
      </c>
      <c r="G778" s="697"/>
      <c r="H778" s="64"/>
      <c r="I778" s="64"/>
      <c r="J778" s="64"/>
    </row>
    <row r="779" spans="1:10" ht="15.75" x14ac:dyDescent="0.25">
      <c r="A779" s="983">
        <v>226</v>
      </c>
      <c r="B779" s="166" t="s">
        <v>1504</v>
      </c>
      <c r="C779" s="181" t="s">
        <v>4881</v>
      </c>
      <c r="D779" s="116" t="s">
        <v>30</v>
      </c>
      <c r="E779" s="116" t="s">
        <v>51</v>
      </c>
      <c r="F779" s="82">
        <v>30.5</v>
      </c>
      <c r="G779" s="697"/>
      <c r="H779" s="64"/>
      <c r="I779" s="64"/>
      <c r="J779" s="64"/>
    </row>
    <row r="780" spans="1:10" ht="15.75" x14ac:dyDescent="0.25">
      <c r="A780" s="983">
        <v>227</v>
      </c>
      <c r="B780" s="166" t="s">
        <v>1505</v>
      </c>
      <c r="C780" s="181" t="s">
        <v>4881</v>
      </c>
      <c r="D780" s="116" t="s">
        <v>30</v>
      </c>
      <c r="E780" s="116" t="s">
        <v>51</v>
      </c>
      <c r="F780" s="82">
        <v>37</v>
      </c>
      <c r="G780" s="697"/>
      <c r="H780" s="64"/>
      <c r="I780" s="64"/>
      <c r="J780" s="64"/>
    </row>
    <row r="781" spans="1:10" ht="15.75" x14ac:dyDescent="0.25">
      <c r="A781" s="983">
        <v>228</v>
      </c>
      <c r="B781" s="166" t="s">
        <v>1506</v>
      </c>
      <c r="C781" s="181" t="s">
        <v>4881</v>
      </c>
      <c r="D781" s="116" t="s">
        <v>30</v>
      </c>
      <c r="E781" s="116" t="s">
        <v>51</v>
      </c>
      <c r="F781" s="82">
        <v>35</v>
      </c>
      <c r="G781" s="697"/>
      <c r="H781" s="64"/>
      <c r="I781" s="64"/>
      <c r="J781" s="64"/>
    </row>
    <row r="782" spans="1:10" ht="15.75" x14ac:dyDescent="0.25">
      <c r="A782" s="983">
        <v>229</v>
      </c>
      <c r="B782" s="166" t="s">
        <v>1507</v>
      </c>
      <c r="C782" s="181" t="s">
        <v>4882</v>
      </c>
      <c r="D782" s="116" t="s">
        <v>30</v>
      </c>
      <c r="E782" s="116" t="s">
        <v>51</v>
      </c>
      <c r="F782" s="82">
        <v>32.799999999999997</v>
      </c>
      <c r="G782" s="697"/>
      <c r="H782" s="64"/>
      <c r="I782" s="64"/>
      <c r="J782" s="64"/>
    </row>
    <row r="783" spans="1:10" ht="15.75" x14ac:dyDescent="0.25">
      <c r="A783" s="983">
        <v>230</v>
      </c>
      <c r="B783" s="166" t="s">
        <v>1508</v>
      </c>
      <c r="C783" s="181" t="s">
        <v>4882</v>
      </c>
      <c r="D783" s="116" t="s">
        <v>30</v>
      </c>
      <c r="E783" s="116" t="s">
        <v>51</v>
      </c>
      <c r="F783" s="82">
        <v>62.8</v>
      </c>
      <c r="G783" s="697"/>
      <c r="H783" s="64"/>
      <c r="I783" s="64"/>
      <c r="J783" s="64"/>
    </row>
    <row r="784" spans="1:10" ht="15.75" x14ac:dyDescent="0.25">
      <c r="A784" s="983">
        <v>231</v>
      </c>
      <c r="B784" s="166" t="s">
        <v>1509</v>
      </c>
      <c r="C784" s="181" t="s">
        <v>934</v>
      </c>
      <c r="D784" s="116" t="s">
        <v>30</v>
      </c>
      <c r="E784" s="116" t="s">
        <v>51</v>
      </c>
      <c r="F784" s="82">
        <v>89</v>
      </c>
      <c r="G784" s="697"/>
      <c r="H784" s="64"/>
      <c r="I784" s="64"/>
      <c r="J784" s="64"/>
    </row>
    <row r="785" spans="1:10" ht="15.75" x14ac:dyDescent="0.25">
      <c r="A785" s="983">
        <v>232</v>
      </c>
      <c r="B785" s="166" t="s">
        <v>1510</v>
      </c>
      <c r="C785" s="181" t="s">
        <v>934</v>
      </c>
      <c r="D785" s="116" t="s">
        <v>30</v>
      </c>
      <c r="E785" s="116" t="s">
        <v>51</v>
      </c>
      <c r="F785" s="82">
        <v>99</v>
      </c>
      <c r="G785" s="697"/>
      <c r="H785" s="64"/>
      <c r="I785" s="64"/>
      <c r="J785" s="64"/>
    </row>
    <row r="786" spans="1:10" ht="15.75" x14ac:dyDescent="0.25">
      <c r="A786" s="983">
        <v>233</v>
      </c>
      <c r="B786" s="166" t="s">
        <v>1511</v>
      </c>
      <c r="C786" s="181" t="s">
        <v>4883</v>
      </c>
      <c r="D786" s="116" t="s">
        <v>30</v>
      </c>
      <c r="E786" s="116" t="s">
        <v>51</v>
      </c>
      <c r="F786" s="82">
        <v>35</v>
      </c>
      <c r="G786" s="697"/>
      <c r="H786" s="64"/>
      <c r="I786" s="64"/>
      <c r="J786" s="64"/>
    </row>
    <row r="787" spans="1:10" ht="15.75" x14ac:dyDescent="0.25">
      <c r="A787" s="983">
        <v>234</v>
      </c>
      <c r="B787" s="166" t="s">
        <v>1512</v>
      </c>
      <c r="C787" s="181" t="s">
        <v>4883</v>
      </c>
      <c r="D787" s="116" t="s">
        <v>30</v>
      </c>
      <c r="E787" s="116" t="s">
        <v>51</v>
      </c>
      <c r="F787" s="82">
        <v>29</v>
      </c>
      <c r="G787" s="697"/>
      <c r="H787" s="64"/>
      <c r="I787" s="64"/>
      <c r="J787" s="64"/>
    </row>
    <row r="788" spans="1:10" ht="15.75" x14ac:dyDescent="0.25">
      <c r="A788" s="983">
        <v>235</v>
      </c>
      <c r="B788" s="166" t="s">
        <v>1506</v>
      </c>
      <c r="C788" s="181" t="s">
        <v>4883</v>
      </c>
      <c r="D788" s="116" t="s">
        <v>30</v>
      </c>
      <c r="E788" s="116" t="s">
        <v>51</v>
      </c>
      <c r="F788" s="82">
        <v>11</v>
      </c>
      <c r="G788" s="697"/>
      <c r="H788" s="64"/>
      <c r="I788" s="64"/>
      <c r="J788" s="64"/>
    </row>
    <row r="789" spans="1:10" ht="15.75" x14ac:dyDescent="0.25">
      <c r="A789" s="983">
        <v>236</v>
      </c>
      <c r="B789" s="166" t="s">
        <v>1513</v>
      </c>
      <c r="C789" s="181" t="s">
        <v>4884</v>
      </c>
      <c r="D789" s="116" t="s">
        <v>30</v>
      </c>
      <c r="E789" s="116" t="s">
        <v>51</v>
      </c>
      <c r="F789" s="82">
        <v>41.5</v>
      </c>
      <c r="G789" s="697"/>
      <c r="H789" s="64"/>
      <c r="I789" s="64"/>
      <c r="J789" s="64"/>
    </row>
    <row r="790" spans="1:10" ht="15.75" x14ac:dyDescent="0.25">
      <c r="A790" s="983">
        <v>237</v>
      </c>
      <c r="B790" s="166" t="s">
        <v>1514</v>
      </c>
      <c r="C790" s="181" t="s">
        <v>4884</v>
      </c>
      <c r="D790" s="116" t="s">
        <v>30</v>
      </c>
      <c r="E790" s="116" t="s">
        <v>51</v>
      </c>
      <c r="F790" s="82">
        <v>29.3</v>
      </c>
      <c r="G790" s="697"/>
      <c r="H790" s="64"/>
      <c r="I790" s="64"/>
      <c r="J790" s="64"/>
    </row>
    <row r="791" spans="1:10" ht="15.75" x14ac:dyDescent="0.25">
      <c r="A791" s="983">
        <v>238</v>
      </c>
      <c r="B791" s="166" t="s">
        <v>1515</v>
      </c>
      <c r="C791" s="181" t="s">
        <v>4884</v>
      </c>
      <c r="D791" s="116" t="s">
        <v>30</v>
      </c>
      <c r="E791" s="116" t="s">
        <v>51</v>
      </c>
      <c r="F791" s="82">
        <v>9.1999999999999993</v>
      </c>
      <c r="G791" s="697"/>
      <c r="H791" s="64"/>
      <c r="I791" s="64"/>
      <c r="J791" s="64"/>
    </row>
    <row r="792" spans="1:10" ht="15.75" x14ac:dyDescent="0.25">
      <c r="A792" s="17" t="s">
        <v>993</v>
      </c>
      <c r="B792" s="230" t="s">
        <v>128</v>
      </c>
      <c r="C792" s="18"/>
      <c r="D792" s="17"/>
      <c r="E792" s="17"/>
      <c r="F792" s="89"/>
      <c r="G792" s="697"/>
      <c r="H792" s="64"/>
      <c r="I792" s="64"/>
      <c r="J792" s="64"/>
    </row>
    <row r="793" spans="1:10" ht="15.75" x14ac:dyDescent="0.25">
      <c r="A793" s="682">
        <v>239</v>
      </c>
      <c r="B793" s="166" t="s">
        <v>1516</v>
      </c>
      <c r="C793" s="181" t="s">
        <v>4885</v>
      </c>
      <c r="D793" s="116" t="s">
        <v>30</v>
      </c>
      <c r="E793" s="116" t="s">
        <v>7</v>
      </c>
      <c r="F793" s="82">
        <v>665</v>
      </c>
      <c r="G793" s="697"/>
      <c r="H793" s="64"/>
      <c r="I793" s="64"/>
      <c r="J793" s="64"/>
    </row>
    <row r="794" spans="1:10" ht="15.75" x14ac:dyDescent="0.25">
      <c r="A794" s="682">
        <v>240</v>
      </c>
      <c r="B794" s="166" t="s">
        <v>1517</v>
      </c>
      <c r="C794" s="181" t="s">
        <v>928</v>
      </c>
      <c r="D794" s="116" t="s">
        <v>30</v>
      </c>
      <c r="E794" s="116" t="s">
        <v>51</v>
      </c>
      <c r="F794" s="82">
        <v>40</v>
      </c>
      <c r="G794" s="697"/>
      <c r="H794" s="64"/>
      <c r="I794" s="64"/>
      <c r="J794" s="64"/>
    </row>
    <row r="795" spans="1:10" ht="15.75" x14ac:dyDescent="0.25">
      <c r="A795" s="983">
        <v>241</v>
      </c>
      <c r="B795" s="166" t="s">
        <v>1518</v>
      </c>
      <c r="C795" s="181" t="s">
        <v>928</v>
      </c>
      <c r="D795" s="116" t="s">
        <v>30</v>
      </c>
      <c r="E795" s="116" t="s">
        <v>51</v>
      </c>
      <c r="F795" s="82">
        <v>55</v>
      </c>
      <c r="G795" s="697"/>
      <c r="H795" s="64"/>
      <c r="I795" s="64"/>
      <c r="J795" s="64"/>
    </row>
    <row r="796" spans="1:10" ht="15.75" x14ac:dyDescent="0.25">
      <c r="A796" s="983">
        <v>242</v>
      </c>
      <c r="B796" s="166" t="s">
        <v>1519</v>
      </c>
      <c r="C796" s="181" t="s">
        <v>928</v>
      </c>
      <c r="D796" s="116" t="s">
        <v>30</v>
      </c>
      <c r="E796" s="116" t="s">
        <v>51</v>
      </c>
      <c r="F796" s="82">
        <v>45</v>
      </c>
      <c r="G796" s="697"/>
      <c r="H796" s="64"/>
      <c r="I796" s="64"/>
      <c r="J796" s="64"/>
    </row>
    <row r="797" spans="1:10" ht="15.75" x14ac:dyDescent="0.25">
      <c r="A797" s="983">
        <v>243</v>
      </c>
      <c r="B797" s="166" t="s">
        <v>1520</v>
      </c>
      <c r="C797" s="181" t="s">
        <v>928</v>
      </c>
      <c r="D797" s="116" t="s">
        <v>30</v>
      </c>
      <c r="E797" s="116" t="s">
        <v>51</v>
      </c>
      <c r="F797" s="82">
        <v>60</v>
      </c>
      <c r="G797" s="697"/>
      <c r="H797" s="64"/>
      <c r="I797" s="64"/>
      <c r="J797" s="64"/>
    </row>
    <row r="798" spans="1:10" ht="15.75" x14ac:dyDescent="0.25">
      <c r="A798" s="983">
        <v>244</v>
      </c>
      <c r="B798" s="166" t="s">
        <v>1521</v>
      </c>
      <c r="C798" s="181" t="s">
        <v>928</v>
      </c>
      <c r="D798" s="116" t="s">
        <v>30</v>
      </c>
      <c r="E798" s="116" t="s">
        <v>51</v>
      </c>
      <c r="F798" s="82">
        <v>55</v>
      </c>
      <c r="G798" s="697"/>
      <c r="H798" s="64"/>
      <c r="I798" s="64"/>
      <c r="J798" s="64"/>
    </row>
    <row r="799" spans="1:10" ht="15.75" x14ac:dyDescent="0.25">
      <c r="A799" s="983">
        <v>245</v>
      </c>
      <c r="B799" s="166" t="s">
        <v>1522</v>
      </c>
      <c r="C799" s="181" t="s">
        <v>928</v>
      </c>
      <c r="D799" s="116" t="s">
        <v>30</v>
      </c>
      <c r="E799" s="116" t="s">
        <v>51</v>
      </c>
      <c r="F799" s="82">
        <v>55</v>
      </c>
      <c r="G799" s="697"/>
      <c r="H799" s="64"/>
      <c r="I799" s="64"/>
      <c r="J799" s="64"/>
    </row>
    <row r="800" spans="1:10" ht="15.75" x14ac:dyDescent="0.25">
      <c r="A800" s="983">
        <v>246</v>
      </c>
      <c r="B800" s="166" t="s">
        <v>1523</v>
      </c>
      <c r="C800" s="181" t="s">
        <v>4886</v>
      </c>
      <c r="D800" s="116" t="s">
        <v>30</v>
      </c>
      <c r="E800" s="116" t="s">
        <v>51</v>
      </c>
      <c r="F800" s="82">
        <v>50</v>
      </c>
      <c r="G800" s="697"/>
      <c r="H800" s="64"/>
      <c r="I800" s="64"/>
      <c r="J800" s="64"/>
    </row>
    <row r="801" spans="1:10" ht="15.75" x14ac:dyDescent="0.25">
      <c r="A801" s="983">
        <v>247</v>
      </c>
      <c r="B801" s="166" t="s">
        <v>1524</v>
      </c>
      <c r="C801" s="181" t="s">
        <v>4886</v>
      </c>
      <c r="D801" s="116" t="s">
        <v>30</v>
      </c>
      <c r="E801" s="116" t="s">
        <v>51</v>
      </c>
      <c r="F801" s="82">
        <v>55</v>
      </c>
      <c r="G801" s="697"/>
      <c r="H801" s="64"/>
      <c r="I801" s="64"/>
      <c r="J801" s="64"/>
    </row>
    <row r="802" spans="1:10" ht="15.75" x14ac:dyDescent="0.25">
      <c r="A802" s="983">
        <v>248</v>
      </c>
      <c r="B802" s="166" t="s">
        <v>1525</v>
      </c>
      <c r="C802" s="181" t="s">
        <v>4886</v>
      </c>
      <c r="D802" s="116" t="s">
        <v>30</v>
      </c>
      <c r="E802" s="116" t="s">
        <v>51</v>
      </c>
      <c r="F802" s="82">
        <v>35</v>
      </c>
      <c r="G802" s="697"/>
      <c r="H802" s="64"/>
      <c r="I802" s="64"/>
      <c r="J802" s="64"/>
    </row>
    <row r="803" spans="1:10" ht="15.75" x14ac:dyDescent="0.25">
      <c r="A803" s="983">
        <v>249</v>
      </c>
      <c r="B803" s="166" t="s">
        <v>1526</v>
      </c>
      <c r="C803" s="181" t="s">
        <v>4886</v>
      </c>
      <c r="D803" s="116" t="s">
        <v>30</v>
      </c>
      <c r="E803" s="116" t="s">
        <v>51</v>
      </c>
      <c r="F803" s="82">
        <v>45</v>
      </c>
      <c r="G803" s="697"/>
      <c r="H803" s="64"/>
      <c r="I803" s="64"/>
      <c r="J803" s="64"/>
    </row>
    <row r="804" spans="1:10" ht="15.75" x14ac:dyDescent="0.25">
      <c r="A804" s="983">
        <v>250</v>
      </c>
      <c r="B804" s="166" t="s">
        <v>1527</v>
      </c>
      <c r="C804" s="181" t="s">
        <v>4886</v>
      </c>
      <c r="D804" s="116" t="s">
        <v>30</v>
      </c>
      <c r="E804" s="116" t="s">
        <v>51</v>
      </c>
      <c r="F804" s="82">
        <v>35</v>
      </c>
      <c r="G804" s="697"/>
      <c r="H804" s="64"/>
      <c r="I804" s="64"/>
      <c r="J804" s="64"/>
    </row>
    <row r="805" spans="1:10" ht="15.75" x14ac:dyDescent="0.25">
      <c r="A805" s="983">
        <v>251</v>
      </c>
      <c r="B805" s="166" t="s">
        <v>1528</v>
      </c>
      <c r="C805" s="181" t="s">
        <v>4886</v>
      </c>
      <c r="D805" s="116" t="s">
        <v>30</v>
      </c>
      <c r="E805" s="116" t="s">
        <v>51</v>
      </c>
      <c r="F805" s="82">
        <v>40</v>
      </c>
      <c r="G805" s="697"/>
      <c r="H805" s="64"/>
      <c r="I805" s="64"/>
      <c r="J805" s="64"/>
    </row>
    <row r="806" spans="1:10" ht="15.75" x14ac:dyDescent="0.25">
      <c r="A806" s="983">
        <v>252</v>
      </c>
      <c r="B806" s="166" t="s">
        <v>1529</v>
      </c>
      <c r="C806" s="181" t="s">
        <v>4886</v>
      </c>
      <c r="D806" s="116" t="s">
        <v>30</v>
      </c>
      <c r="E806" s="116" t="s">
        <v>51</v>
      </c>
      <c r="F806" s="82">
        <v>45</v>
      </c>
      <c r="G806" s="697"/>
      <c r="H806" s="64"/>
      <c r="I806" s="64"/>
      <c r="J806" s="64"/>
    </row>
    <row r="807" spans="1:10" ht="15.75" x14ac:dyDescent="0.25">
      <c r="A807" s="983">
        <v>253</v>
      </c>
      <c r="B807" s="166" t="s">
        <v>1530</v>
      </c>
      <c r="C807" s="181" t="s">
        <v>4886</v>
      </c>
      <c r="D807" s="116" t="s">
        <v>30</v>
      </c>
      <c r="E807" s="116" t="s">
        <v>51</v>
      </c>
      <c r="F807" s="82">
        <v>40</v>
      </c>
      <c r="G807" s="697"/>
      <c r="H807" s="64"/>
      <c r="I807" s="64"/>
      <c r="J807" s="64"/>
    </row>
    <row r="808" spans="1:10" ht="15.75" x14ac:dyDescent="0.25">
      <c r="A808" s="983">
        <v>254</v>
      </c>
      <c r="B808" s="166" t="s">
        <v>1531</v>
      </c>
      <c r="C808" s="181" t="s">
        <v>4886</v>
      </c>
      <c r="D808" s="116" t="s">
        <v>30</v>
      </c>
      <c r="E808" s="116" t="s">
        <v>51</v>
      </c>
      <c r="F808" s="82">
        <v>10</v>
      </c>
      <c r="G808" s="697"/>
      <c r="H808" s="64"/>
      <c r="I808" s="64"/>
      <c r="J808" s="64"/>
    </row>
    <row r="809" spans="1:10" ht="31.5" x14ac:dyDescent="0.25">
      <c r="A809" s="983">
        <v>255</v>
      </c>
      <c r="B809" s="166" t="s">
        <v>1532</v>
      </c>
      <c r="C809" s="181" t="s">
        <v>4885</v>
      </c>
      <c r="D809" s="116" t="s">
        <v>30</v>
      </c>
      <c r="E809" s="116" t="s">
        <v>7</v>
      </c>
      <c r="F809" s="82">
        <v>130</v>
      </c>
      <c r="G809" s="697"/>
      <c r="H809" s="64"/>
      <c r="I809" s="64"/>
      <c r="J809" s="64"/>
    </row>
    <row r="810" spans="1:10" ht="15.75" x14ac:dyDescent="0.25">
      <c r="A810" s="983">
        <v>256</v>
      </c>
      <c r="B810" s="166" t="s">
        <v>1533</v>
      </c>
      <c r="C810" s="181" t="s">
        <v>4887</v>
      </c>
      <c r="D810" s="116" t="s">
        <v>30</v>
      </c>
      <c r="E810" s="116" t="s">
        <v>51</v>
      </c>
      <c r="F810" s="82">
        <v>50</v>
      </c>
      <c r="G810" s="697"/>
      <c r="H810" s="64"/>
      <c r="I810" s="64"/>
      <c r="J810" s="64"/>
    </row>
    <row r="811" spans="1:10" ht="15.75" x14ac:dyDescent="0.25">
      <c r="A811" s="983">
        <v>257</v>
      </c>
      <c r="B811" s="166" t="s">
        <v>1534</v>
      </c>
      <c r="C811" s="181" t="s">
        <v>4887</v>
      </c>
      <c r="D811" s="116" t="s">
        <v>30</v>
      </c>
      <c r="E811" s="116" t="s">
        <v>51</v>
      </c>
      <c r="F811" s="82">
        <v>45</v>
      </c>
      <c r="G811" s="697"/>
      <c r="H811" s="64"/>
      <c r="I811" s="64"/>
      <c r="J811" s="64"/>
    </row>
    <row r="812" spans="1:10" ht="15.75" x14ac:dyDescent="0.25">
      <c r="A812" s="983">
        <v>258</v>
      </c>
      <c r="B812" s="166" t="s">
        <v>1535</v>
      </c>
      <c r="C812" s="181" t="s">
        <v>4887</v>
      </c>
      <c r="D812" s="116" t="s">
        <v>30</v>
      </c>
      <c r="E812" s="116" t="s">
        <v>51</v>
      </c>
      <c r="F812" s="82">
        <v>35</v>
      </c>
      <c r="G812" s="697"/>
      <c r="H812" s="64"/>
      <c r="I812" s="64"/>
      <c r="J812" s="64"/>
    </row>
    <row r="813" spans="1:10" s="264" customFormat="1" ht="15.75" x14ac:dyDescent="0.25">
      <c r="A813" s="983">
        <v>259</v>
      </c>
      <c r="B813" s="687" t="s">
        <v>1536</v>
      </c>
      <c r="C813" s="688" t="s">
        <v>4888</v>
      </c>
      <c r="D813" s="684" t="s">
        <v>30</v>
      </c>
      <c r="E813" s="684" t="s">
        <v>7</v>
      </c>
      <c r="F813" s="87">
        <v>132</v>
      </c>
      <c r="G813" s="702"/>
      <c r="H813" s="135"/>
      <c r="I813" s="135"/>
      <c r="J813" s="135"/>
    </row>
    <row r="814" spans="1:10" ht="15.75" x14ac:dyDescent="0.25">
      <c r="A814" s="983">
        <v>260</v>
      </c>
      <c r="B814" s="166" t="s">
        <v>1537</v>
      </c>
      <c r="C814" s="181" t="s">
        <v>4888</v>
      </c>
      <c r="D814" s="116" t="s">
        <v>30</v>
      </c>
      <c r="E814" s="116" t="s">
        <v>51</v>
      </c>
      <c r="F814" s="82">
        <v>60</v>
      </c>
      <c r="G814" s="697"/>
      <c r="H814" s="64"/>
      <c r="I814" s="64"/>
      <c r="J814" s="64"/>
    </row>
    <row r="815" spans="1:10" ht="15.75" x14ac:dyDescent="0.25">
      <c r="A815" s="983">
        <v>261</v>
      </c>
      <c r="B815" s="166" t="s">
        <v>1538</v>
      </c>
      <c r="C815" s="181" t="s">
        <v>4888</v>
      </c>
      <c r="D815" s="116" t="s">
        <v>30</v>
      </c>
      <c r="E815" s="116" t="s">
        <v>51</v>
      </c>
      <c r="F815" s="82">
        <v>72</v>
      </c>
      <c r="G815" s="697"/>
      <c r="H815" s="64"/>
      <c r="I815" s="64"/>
      <c r="J815" s="64"/>
    </row>
    <row r="816" spans="1:10" s="260" customFormat="1" ht="30" x14ac:dyDescent="0.2">
      <c r="A816" s="983">
        <v>262</v>
      </c>
      <c r="B816" s="3" t="s">
        <v>132</v>
      </c>
      <c r="C816" s="57" t="s">
        <v>5089</v>
      </c>
      <c r="D816" s="2" t="s">
        <v>30</v>
      </c>
      <c r="E816" s="2" t="s">
        <v>7</v>
      </c>
      <c r="F816" s="711">
        <v>138</v>
      </c>
      <c r="G816" s="700">
        <v>1000</v>
      </c>
      <c r="H816" s="122"/>
      <c r="I816" s="76" t="s">
        <v>131</v>
      </c>
      <c r="J816" s="75"/>
    </row>
    <row r="817" spans="1:10" s="260" customFormat="1" ht="15.75" x14ac:dyDescent="0.2">
      <c r="A817" s="983">
        <v>263</v>
      </c>
      <c r="B817" s="7" t="s">
        <v>5108</v>
      </c>
      <c r="C817" s="7" t="s">
        <v>5106</v>
      </c>
      <c r="D817" s="2" t="s">
        <v>30</v>
      </c>
      <c r="E817" s="240" t="s">
        <v>3</v>
      </c>
      <c r="F817" s="111">
        <v>71.400000000000006</v>
      </c>
      <c r="G817" s="700">
        <v>1200</v>
      </c>
      <c r="H817" s="122"/>
      <c r="I817" s="76" t="s">
        <v>5030</v>
      </c>
      <c r="J817" s="75"/>
    </row>
    <row r="818" spans="1:10" s="260" customFormat="1" ht="30" x14ac:dyDescent="0.2">
      <c r="A818" s="983">
        <v>264</v>
      </c>
      <c r="B818" s="7" t="s">
        <v>4432</v>
      </c>
      <c r="C818" s="7" t="s">
        <v>5096</v>
      </c>
      <c r="D818" s="2" t="s">
        <v>30</v>
      </c>
      <c r="E818" s="240" t="s">
        <v>51</v>
      </c>
      <c r="F818" s="105">
        <v>100</v>
      </c>
      <c r="G818" s="700">
        <v>2500</v>
      </c>
      <c r="H818" s="122"/>
      <c r="I818" s="76" t="s">
        <v>5020</v>
      </c>
      <c r="J818" s="75"/>
    </row>
    <row r="819" spans="1:10" ht="15.75" x14ac:dyDescent="0.25">
      <c r="A819" s="71" t="s">
        <v>413</v>
      </c>
      <c r="B819" s="159" t="s">
        <v>414</v>
      </c>
      <c r="C819" s="72"/>
      <c r="D819" s="71"/>
      <c r="E819" s="71"/>
      <c r="F819" s="85"/>
      <c r="G819" s="698"/>
      <c r="H819" s="134"/>
      <c r="I819" s="134"/>
      <c r="J819" s="134"/>
    </row>
    <row r="820" spans="1:10" ht="15.75" x14ac:dyDescent="0.25">
      <c r="A820" s="685" t="s">
        <v>3</v>
      </c>
      <c r="B820" s="230" t="s">
        <v>796</v>
      </c>
      <c r="C820" s="18"/>
      <c r="D820" s="116"/>
      <c r="E820" s="116"/>
      <c r="F820" s="84"/>
      <c r="G820" s="697"/>
      <c r="H820" s="64"/>
      <c r="I820" s="64"/>
      <c r="J820" s="64"/>
    </row>
    <row r="821" spans="1:10" ht="15.75" x14ac:dyDescent="0.25">
      <c r="A821" s="682">
        <v>1</v>
      </c>
      <c r="B821" s="166" t="s">
        <v>1539</v>
      </c>
      <c r="C821" s="181" t="s">
        <v>355</v>
      </c>
      <c r="D821" s="116" t="s">
        <v>30</v>
      </c>
      <c r="E821" s="116" t="s">
        <v>51</v>
      </c>
      <c r="F821" s="82">
        <v>56</v>
      </c>
      <c r="G821" s="697"/>
      <c r="H821" s="64"/>
      <c r="I821" s="64"/>
      <c r="J821" s="64"/>
    </row>
    <row r="822" spans="1:10" ht="15.75" x14ac:dyDescent="0.25">
      <c r="A822" s="682">
        <v>2</v>
      </c>
      <c r="B822" s="166" t="s">
        <v>1540</v>
      </c>
      <c r="C822" s="181" t="s">
        <v>355</v>
      </c>
      <c r="D822" s="116" t="s">
        <v>30</v>
      </c>
      <c r="E822" s="116" t="s">
        <v>51</v>
      </c>
      <c r="F822" s="82">
        <v>5</v>
      </c>
      <c r="G822" s="697"/>
      <c r="H822" s="64"/>
      <c r="I822" s="64"/>
      <c r="J822" s="64"/>
    </row>
    <row r="823" spans="1:10" ht="15.75" x14ac:dyDescent="0.25">
      <c r="A823" s="983">
        <v>3</v>
      </c>
      <c r="B823" s="166" t="s">
        <v>1541</v>
      </c>
      <c r="C823" s="181" t="s">
        <v>355</v>
      </c>
      <c r="D823" s="116" t="s">
        <v>30</v>
      </c>
      <c r="E823" s="116" t="s">
        <v>51</v>
      </c>
      <c r="F823" s="82">
        <v>63</v>
      </c>
      <c r="G823" s="697"/>
      <c r="H823" s="64"/>
      <c r="I823" s="64"/>
      <c r="J823" s="64"/>
    </row>
    <row r="824" spans="1:10" ht="15.75" x14ac:dyDescent="0.25">
      <c r="A824" s="983">
        <v>4</v>
      </c>
      <c r="B824" s="166" t="s">
        <v>1542</v>
      </c>
      <c r="C824" s="181" t="s">
        <v>357</v>
      </c>
      <c r="D824" s="116" t="s">
        <v>30</v>
      </c>
      <c r="E824" s="116" t="s">
        <v>51</v>
      </c>
      <c r="F824" s="82">
        <v>20</v>
      </c>
      <c r="G824" s="697"/>
      <c r="H824" s="64"/>
      <c r="I824" s="64"/>
      <c r="J824" s="64"/>
    </row>
    <row r="825" spans="1:10" ht="15.75" x14ac:dyDescent="0.25">
      <c r="A825" s="983">
        <v>5</v>
      </c>
      <c r="B825" s="166" t="s">
        <v>1543</v>
      </c>
      <c r="C825" s="181" t="s">
        <v>360</v>
      </c>
      <c r="D825" s="116" t="s">
        <v>30</v>
      </c>
      <c r="E825" s="116" t="s">
        <v>51</v>
      </c>
      <c r="F825" s="82">
        <v>39</v>
      </c>
      <c r="G825" s="697"/>
      <c r="H825" s="64"/>
      <c r="I825" s="64"/>
      <c r="J825" s="64"/>
    </row>
    <row r="826" spans="1:10" ht="15.75" x14ac:dyDescent="0.25">
      <c r="A826" s="983">
        <v>6</v>
      </c>
      <c r="B826" s="166" t="s">
        <v>1544</v>
      </c>
      <c r="C826" s="181" t="s">
        <v>360</v>
      </c>
      <c r="D826" s="116" t="s">
        <v>30</v>
      </c>
      <c r="E826" s="116" t="s">
        <v>51</v>
      </c>
      <c r="F826" s="82">
        <v>44</v>
      </c>
      <c r="G826" s="697"/>
      <c r="H826" s="64"/>
      <c r="I826" s="64"/>
      <c r="J826" s="64"/>
    </row>
    <row r="827" spans="1:10" ht="15.75" x14ac:dyDescent="0.25">
      <c r="A827" s="983">
        <v>7</v>
      </c>
      <c r="B827" s="166" t="s">
        <v>1545</v>
      </c>
      <c r="C827" s="181" t="s">
        <v>360</v>
      </c>
      <c r="D827" s="116" t="s">
        <v>30</v>
      </c>
      <c r="E827" s="116" t="s">
        <v>51</v>
      </c>
      <c r="F827" s="82">
        <v>15</v>
      </c>
      <c r="G827" s="697"/>
      <c r="H827" s="64"/>
      <c r="I827" s="64"/>
      <c r="J827" s="64"/>
    </row>
    <row r="828" spans="1:10" ht="15.75" x14ac:dyDescent="0.25">
      <c r="A828" s="983">
        <v>8</v>
      </c>
      <c r="B828" s="166" t="s">
        <v>1546</v>
      </c>
      <c r="C828" s="181" t="s">
        <v>360</v>
      </c>
      <c r="D828" s="116" t="s">
        <v>30</v>
      </c>
      <c r="E828" s="116" t="s">
        <v>51</v>
      </c>
      <c r="F828" s="82">
        <v>98</v>
      </c>
      <c r="G828" s="697"/>
      <c r="H828" s="64"/>
      <c r="I828" s="64"/>
      <c r="J828" s="64"/>
    </row>
    <row r="829" spans="1:10" ht="15.75" x14ac:dyDescent="0.25">
      <c r="A829" s="685" t="s">
        <v>7</v>
      </c>
      <c r="B829" s="230" t="s">
        <v>797</v>
      </c>
      <c r="C829" s="18"/>
      <c r="D829" s="15"/>
      <c r="E829" s="15"/>
      <c r="F829" s="84"/>
      <c r="G829" s="697"/>
      <c r="H829" s="64"/>
      <c r="I829" s="64"/>
      <c r="J829" s="64"/>
    </row>
    <row r="830" spans="1:10" ht="15.75" x14ac:dyDescent="0.25">
      <c r="A830" s="682">
        <v>9</v>
      </c>
      <c r="B830" s="166" t="s">
        <v>1547</v>
      </c>
      <c r="C830" s="181" t="s">
        <v>361</v>
      </c>
      <c r="D830" s="116" t="s">
        <v>30</v>
      </c>
      <c r="E830" s="116" t="s">
        <v>51</v>
      </c>
      <c r="F830" s="82">
        <v>13.1</v>
      </c>
      <c r="G830" s="697"/>
      <c r="H830" s="64"/>
      <c r="I830" s="64"/>
      <c r="J830" s="64"/>
    </row>
    <row r="831" spans="1:10" ht="15.75" x14ac:dyDescent="0.25">
      <c r="A831" s="682">
        <v>10</v>
      </c>
      <c r="B831" s="166" t="s">
        <v>1548</v>
      </c>
      <c r="C831" s="181" t="s">
        <v>362</v>
      </c>
      <c r="D831" s="116" t="s">
        <v>30</v>
      </c>
      <c r="E831" s="116" t="s">
        <v>51</v>
      </c>
      <c r="F831" s="82">
        <v>20.64</v>
      </c>
      <c r="G831" s="697"/>
      <c r="H831" s="64"/>
      <c r="I831" s="64"/>
      <c r="J831" s="64"/>
    </row>
    <row r="832" spans="1:10" ht="15.75" x14ac:dyDescent="0.25">
      <c r="A832" s="983">
        <v>11</v>
      </c>
      <c r="B832" s="166" t="s">
        <v>1549</v>
      </c>
      <c r="C832" s="181" t="s">
        <v>362</v>
      </c>
      <c r="D832" s="116" t="s">
        <v>30</v>
      </c>
      <c r="E832" s="116" t="s">
        <v>51</v>
      </c>
      <c r="F832" s="82">
        <v>8.2799999999999994</v>
      </c>
      <c r="G832" s="697"/>
      <c r="H832" s="64"/>
      <c r="I832" s="64"/>
      <c r="J832" s="64"/>
    </row>
    <row r="833" spans="1:10" ht="15.75" x14ac:dyDescent="0.25">
      <c r="A833" s="983">
        <v>12</v>
      </c>
      <c r="B833" s="166" t="s">
        <v>1547</v>
      </c>
      <c r="C833" s="181" t="s">
        <v>362</v>
      </c>
      <c r="D833" s="116" t="s">
        <v>30</v>
      </c>
      <c r="E833" s="116" t="s">
        <v>51</v>
      </c>
      <c r="F833" s="82">
        <v>16.559999999999999</v>
      </c>
      <c r="G833" s="697"/>
      <c r="H833" s="64"/>
      <c r="I833" s="64"/>
      <c r="J833" s="64"/>
    </row>
    <row r="834" spans="1:10" ht="15.75" x14ac:dyDescent="0.25">
      <c r="A834" s="983">
        <v>13</v>
      </c>
      <c r="B834" s="166" t="s">
        <v>1550</v>
      </c>
      <c r="C834" s="181" t="s">
        <v>366</v>
      </c>
      <c r="D834" s="116" t="s">
        <v>30</v>
      </c>
      <c r="E834" s="116" t="s">
        <v>51</v>
      </c>
      <c r="F834" s="82">
        <v>17.5</v>
      </c>
      <c r="G834" s="697"/>
      <c r="H834" s="64"/>
      <c r="I834" s="64"/>
      <c r="J834" s="64"/>
    </row>
    <row r="835" spans="1:10" ht="15.75" x14ac:dyDescent="0.25">
      <c r="A835" s="983">
        <v>14</v>
      </c>
      <c r="B835" s="166" t="s">
        <v>1551</v>
      </c>
      <c r="C835" s="181" t="s">
        <v>366</v>
      </c>
      <c r="D835" s="116" t="s">
        <v>30</v>
      </c>
      <c r="E835" s="116" t="s">
        <v>51</v>
      </c>
      <c r="F835" s="82">
        <v>21.3</v>
      </c>
      <c r="G835" s="697"/>
      <c r="H835" s="64"/>
      <c r="I835" s="64"/>
      <c r="J835" s="64"/>
    </row>
    <row r="836" spans="1:10" ht="15.75" x14ac:dyDescent="0.25">
      <c r="A836" s="983">
        <v>15</v>
      </c>
      <c r="B836" s="166" t="s">
        <v>1552</v>
      </c>
      <c r="C836" s="181" t="s">
        <v>366</v>
      </c>
      <c r="D836" s="116" t="s">
        <v>30</v>
      </c>
      <c r="E836" s="116" t="s">
        <v>51</v>
      </c>
      <c r="F836" s="82">
        <v>4.2</v>
      </c>
      <c r="G836" s="697"/>
      <c r="H836" s="64"/>
      <c r="I836" s="64"/>
      <c r="J836" s="64"/>
    </row>
    <row r="837" spans="1:10" ht="15.75" x14ac:dyDescent="0.25">
      <c r="A837" s="983">
        <v>16</v>
      </c>
      <c r="B837" s="166" t="s">
        <v>1553</v>
      </c>
      <c r="C837" s="181" t="s">
        <v>366</v>
      </c>
      <c r="D837" s="116" t="s">
        <v>30</v>
      </c>
      <c r="E837" s="116" t="s">
        <v>51</v>
      </c>
      <c r="F837" s="82">
        <v>2.1</v>
      </c>
      <c r="G837" s="697"/>
      <c r="H837" s="64"/>
      <c r="I837" s="64"/>
      <c r="J837" s="64"/>
    </row>
    <row r="838" spans="1:10" ht="15.75" x14ac:dyDescent="0.25">
      <c r="A838" s="983">
        <v>17</v>
      </c>
      <c r="B838" s="166" t="s">
        <v>1554</v>
      </c>
      <c r="C838" s="181" t="s">
        <v>366</v>
      </c>
      <c r="D838" s="116" t="s">
        <v>30</v>
      </c>
      <c r="E838" s="116" t="s">
        <v>51</v>
      </c>
      <c r="F838" s="82">
        <v>4.5</v>
      </c>
      <c r="G838" s="697"/>
      <c r="H838" s="64"/>
      <c r="I838" s="64"/>
      <c r="J838" s="64"/>
    </row>
    <row r="839" spans="1:10" ht="15.75" x14ac:dyDescent="0.25">
      <c r="A839" s="983">
        <v>18</v>
      </c>
      <c r="B839" s="166" t="s">
        <v>1555</v>
      </c>
      <c r="C839" s="181" t="s">
        <v>366</v>
      </c>
      <c r="D839" s="116" t="s">
        <v>30</v>
      </c>
      <c r="E839" s="116" t="s">
        <v>51</v>
      </c>
      <c r="F839" s="82">
        <v>3.7</v>
      </c>
      <c r="G839" s="697"/>
      <c r="H839" s="64"/>
      <c r="I839" s="64"/>
      <c r="J839" s="64"/>
    </row>
    <row r="840" spans="1:10" ht="15.75" x14ac:dyDescent="0.25">
      <c r="A840" s="983">
        <v>19</v>
      </c>
      <c r="B840" s="166" t="s">
        <v>1556</v>
      </c>
      <c r="C840" s="181" t="s">
        <v>366</v>
      </c>
      <c r="D840" s="116" t="s">
        <v>30</v>
      </c>
      <c r="E840" s="116" t="s">
        <v>51</v>
      </c>
      <c r="F840" s="82">
        <v>2</v>
      </c>
      <c r="G840" s="697"/>
      <c r="H840" s="64"/>
      <c r="I840" s="64"/>
      <c r="J840" s="64"/>
    </row>
    <row r="841" spans="1:10" ht="15.75" x14ac:dyDescent="0.25">
      <c r="A841" s="983">
        <v>20</v>
      </c>
      <c r="B841" s="166" t="s">
        <v>1557</v>
      </c>
      <c r="C841" s="181" t="s">
        <v>369</v>
      </c>
      <c r="D841" s="116" t="s">
        <v>30</v>
      </c>
      <c r="E841" s="116" t="s">
        <v>51</v>
      </c>
      <c r="F841" s="82">
        <v>18.850000000000001</v>
      </c>
      <c r="G841" s="697"/>
      <c r="H841" s="64"/>
      <c r="I841" s="64"/>
      <c r="J841" s="64"/>
    </row>
    <row r="842" spans="1:10" ht="15.75" x14ac:dyDescent="0.25">
      <c r="A842" s="983">
        <v>21</v>
      </c>
      <c r="B842" s="166" t="s">
        <v>1558</v>
      </c>
      <c r="C842" s="181" t="s">
        <v>369</v>
      </c>
      <c r="D842" s="116" t="s">
        <v>30</v>
      </c>
      <c r="E842" s="116" t="s">
        <v>51</v>
      </c>
      <c r="F842" s="82">
        <v>20.67</v>
      </c>
      <c r="G842" s="697"/>
      <c r="H842" s="64"/>
      <c r="I842" s="64"/>
      <c r="J842" s="64"/>
    </row>
    <row r="843" spans="1:10" ht="15.75" x14ac:dyDescent="0.25">
      <c r="A843" s="685" t="s">
        <v>51</v>
      </c>
      <c r="B843" s="230" t="s">
        <v>798</v>
      </c>
      <c r="C843" s="18"/>
      <c r="D843" s="15"/>
      <c r="E843" s="15"/>
      <c r="F843" s="84"/>
      <c r="G843" s="697"/>
      <c r="H843" s="64"/>
      <c r="I843" s="64"/>
      <c r="J843" s="64"/>
    </row>
    <row r="844" spans="1:10" ht="15.75" x14ac:dyDescent="0.25">
      <c r="A844" s="682">
        <v>22</v>
      </c>
      <c r="B844" s="166" t="s">
        <v>1559</v>
      </c>
      <c r="C844" s="181" t="s">
        <v>4919</v>
      </c>
      <c r="D844" s="116" t="s">
        <v>30</v>
      </c>
      <c r="E844" s="116" t="s">
        <v>51</v>
      </c>
      <c r="F844" s="82">
        <v>13.6</v>
      </c>
      <c r="G844" s="697"/>
      <c r="H844" s="64"/>
      <c r="I844" s="64"/>
      <c r="J844" s="64"/>
    </row>
    <row r="845" spans="1:10" ht="15.75" x14ac:dyDescent="0.25">
      <c r="A845" s="682">
        <v>23</v>
      </c>
      <c r="B845" s="166" t="s">
        <v>1560</v>
      </c>
      <c r="C845" s="181" t="s">
        <v>4919</v>
      </c>
      <c r="D845" s="116" t="s">
        <v>30</v>
      </c>
      <c r="E845" s="116" t="s">
        <v>51</v>
      </c>
      <c r="F845" s="82">
        <v>10</v>
      </c>
      <c r="G845" s="697"/>
      <c r="H845" s="64"/>
      <c r="I845" s="64"/>
      <c r="J845" s="64"/>
    </row>
    <row r="846" spans="1:10" ht="15.75" x14ac:dyDescent="0.25">
      <c r="A846" s="983">
        <v>24</v>
      </c>
      <c r="B846" s="166" t="s">
        <v>1561</v>
      </c>
      <c r="C846" s="181" t="s">
        <v>4919</v>
      </c>
      <c r="D846" s="116" t="s">
        <v>30</v>
      </c>
      <c r="E846" s="116" t="s">
        <v>51</v>
      </c>
      <c r="F846" s="82">
        <v>6</v>
      </c>
      <c r="G846" s="697"/>
      <c r="H846" s="64"/>
      <c r="I846" s="64"/>
      <c r="J846" s="64"/>
    </row>
    <row r="847" spans="1:10" ht="15.75" x14ac:dyDescent="0.25">
      <c r="A847" s="983">
        <v>25</v>
      </c>
      <c r="B847" s="166" t="s">
        <v>1562</v>
      </c>
      <c r="C847" s="181" t="s">
        <v>4919</v>
      </c>
      <c r="D847" s="116" t="s">
        <v>30</v>
      </c>
      <c r="E847" s="116" t="s">
        <v>51</v>
      </c>
      <c r="F847" s="82">
        <v>10</v>
      </c>
      <c r="G847" s="697"/>
      <c r="H847" s="64"/>
      <c r="I847" s="64"/>
      <c r="J847" s="64"/>
    </row>
    <row r="848" spans="1:10" ht="15.75" x14ac:dyDescent="0.25">
      <c r="A848" s="983">
        <v>26</v>
      </c>
      <c r="B848" s="166" t="s">
        <v>1563</v>
      </c>
      <c r="C848" s="181" t="s">
        <v>4920</v>
      </c>
      <c r="D848" s="116" t="s">
        <v>30</v>
      </c>
      <c r="E848" s="116" t="s">
        <v>51</v>
      </c>
      <c r="F848" s="82">
        <v>18</v>
      </c>
      <c r="G848" s="697"/>
      <c r="H848" s="64"/>
      <c r="I848" s="64"/>
      <c r="J848" s="64"/>
    </row>
    <row r="849" spans="1:10" ht="15.75" x14ac:dyDescent="0.25">
      <c r="A849" s="983">
        <v>27</v>
      </c>
      <c r="B849" s="166" t="s">
        <v>1564</v>
      </c>
      <c r="C849" s="181" t="s">
        <v>4920</v>
      </c>
      <c r="D849" s="116" t="s">
        <v>30</v>
      </c>
      <c r="E849" s="116" t="s">
        <v>51</v>
      </c>
      <c r="F849" s="82">
        <v>21</v>
      </c>
      <c r="G849" s="697"/>
      <c r="H849" s="64"/>
      <c r="I849" s="64"/>
      <c r="J849" s="64"/>
    </row>
    <row r="850" spans="1:10" ht="15.75" x14ac:dyDescent="0.25">
      <c r="A850" s="983">
        <v>28</v>
      </c>
      <c r="B850" s="166" t="s">
        <v>1565</v>
      </c>
      <c r="C850" s="181" t="s">
        <v>4920</v>
      </c>
      <c r="D850" s="116" t="s">
        <v>30</v>
      </c>
      <c r="E850" s="116" t="s">
        <v>51</v>
      </c>
      <c r="F850" s="82">
        <v>24</v>
      </c>
      <c r="G850" s="697"/>
      <c r="H850" s="64"/>
      <c r="I850" s="64"/>
      <c r="J850" s="64"/>
    </row>
    <row r="851" spans="1:10" ht="15.75" x14ac:dyDescent="0.25">
      <c r="A851" s="983">
        <v>29</v>
      </c>
      <c r="B851" s="166" t="s">
        <v>1566</v>
      </c>
      <c r="C851" s="181" t="s">
        <v>4921</v>
      </c>
      <c r="D851" s="116" t="s">
        <v>30</v>
      </c>
      <c r="E851" s="116" t="s">
        <v>51</v>
      </c>
      <c r="F851" s="82">
        <v>55</v>
      </c>
      <c r="G851" s="697"/>
      <c r="H851" s="64"/>
      <c r="I851" s="64"/>
      <c r="J851" s="64"/>
    </row>
    <row r="852" spans="1:10" ht="15.75" x14ac:dyDescent="0.25">
      <c r="A852" s="983">
        <v>30</v>
      </c>
      <c r="B852" s="166" t="s">
        <v>65</v>
      </c>
      <c r="C852" s="181" t="s">
        <v>4922</v>
      </c>
      <c r="D852" s="116" t="s">
        <v>30</v>
      </c>
      <c r="E852" s="116" t="s">
        <v>51</v>
      </c>
      <c r="F852" s="82">
        <v>37</v>
      </c>
      <c r="G852" s="697"/>
      <c r="H852" s="64"/>
      <c r="I852" s="64"/>
      <c r="J852" s="64"/>
    </row>
    <row r="853" spans="1:10" ht="15.75" x14ac:dyDescent="0.25">
      <c r="A853" s="983">
        <v>31</v>
      </c>
      <c r="B853" s="166" t="s">
        <v>66</v>
      </c>
      <c r="C853" s="181" t="s">
        <v>4922</v>
      </c>
      <c r="D853" s="116" t="s">
        <v>30</v>
      </c>
      <c r="E853" s="116" t="s">
        <v>51</v>
      </c>
      <c r="F853" s="82">
        <v>33</v>
      </c>
      <c r="G853" s="697"/>
      <c r="H853" s="64"/>
      <c r="I853" s="64"/>
      <c r="J853" s="64"/>
    </row>
    <row r="854" spans="1:10" ht="31.5" x14ac:dyDescent="0.25">
      <c r="A854" s="983">
        <v>32</v>
      </c>
      <c r="B854" s="166" t="s">
        <v>1567</v>
      </c>
      <c r="C854" s="181" t="s">
        <v>4890</v>
      </c>
      <c r="D854" s="116" t="s">
        <v>30</v>
      </c>
      <c r="E854" s="116" t="s">
        <v>51</v>
      </c>
      <c r="F854" s="82">
        <v>139</v>
      </c>
      <c r="G854" s="697"/>
      <c r="H854" s="64"/>
      <c r="I854" s="64"/>
      <c r="J854" s="64"/>
    </row>
    <row r="855" spans="1:10" ht="15.75" x14ac:dyDescent="0.25">
      <c r="A855" s="983">
        <v>33</v>
      </c>
      <c r="B855" s="166" t="s">
        <v>1568</v>
      </c>
      <c r="C855" s="181" t="s">
        <v>284</v>
      </c>
      <c r="D855" s="116" t="s">
        <v>30</v>
      </c>
      <c r="E855" s="116" t="s">
        <v>51</v>
      </c>
      <c r="F855" s="82">
        <v>48</v>
      </c>
      <c r="G855" s="697"/>
      <c r="H855" s="64"/>
      <c r="I855" s="64"/>
      <c r="J855" s="64"/>
    </row>
    <row r="856" spans="1:10" ht="15.75" x14ac:dyDescent="0.25">
      <c r="A856" s="983">
        <v>34</v>
      </c>
      <c r="B856" s="166" t="s">
        <v>1522</v>
      </c>
      <c r="C856" s="181" t="s">
        <v>284</v>
      </c>
      <c r="D856" s="116" t="s">
        <v>30</v>
      </c>
      <c r="E856" s="116" t="s">
        <v>51</v>
      </c>
      <c r="F856" s="82" t="s">
        <v>388</v>
      </c>
      <c r="G856" s="697"/>
      <c r="H856" s="64"/>
      <c r="I856" s="64"/>
      <c r="J856" s="64"/>
    </row>
    <row r="857" spans="1:10" ht="31.5" x14ac:dyDescent="0.25">
      <c r="A857" s="983">
        <v>35</v>
      </c>
      <c r="B857" s="166" t="s">
        <v>1569</v>
      </c>
      <c r="C857" s="181" t="s">
        <v>4923</v>
      </c>
      <c r="D857" s="116" t="s">
        <v>30</v>
      </c>
      <c r="E857" s="116" t="s">
        <v>51</v>
      </c>
      <c r="F857" s="82">
        <v>80</v>
      </c>
      <c r="G857" s="697"/>
      <c r="H857" s="64"/>
      <c r="I857" s="64"/>
      <c r="J857" s="64"/>
    </row>
    <row r="858" spans="1:10" ht="15.75" x14ac:dyDescent="0.25">
      <c r="A858" s="983">
        <v>36</v>
      </c>
      <c r="B858" s="166" t="s">
        <v>1570</v>
      </c>
      <c r="C858" s="181" t="s">
        <v>386</v>
      </c>
      <c r="D858" s="116" t="s">
        <v>30</v>
      </c>
      <c r="E858" s="116" t="s">
        <v>51</v>
      </c>
      <c r="F858" s="82">
        <v>44</v>
      </c>
      <c r="G858" s="697"/>
      <c r="H858" s="64"/>
      <c r="I858" s="64"/>
      <c r="J858" s="64"/>
    </row>
    <row r="859" spans="1:10" ht="15.75" x14ac:dyDescent="0.25">
      <c r="A859" s="983">
        <v>37</v>
      </c>
      <c r="B859" s="166" t="s">
        <v>1571</v>
      </c>
      <c r="C859" s="181" t="s">
        <v>386</v>
      </c>
      <c r="D859" s="116" t="s">
        <v>30</v>
      </c>
      <c r="E859" s="116" t="s">
        <v>51</v>
      </c>
      <c r="F859" s="82">
        <v>18</v>
      </c>
      <c r="G859" s="697"/>
      <c r="H859" s="64"/>
      <c r="I859" s="64"/>
      <c r="J859" s="64"/>
    </row>
    <row r="860" spans="1:10" ht="15.75" x14ac:dyDescent="0.25">
      <c r="A860" s="983">
        <v>38</v>
      </c>
      <c r="B860" s="166" t="s">
        <v>1572</v>
      </c>
      <c r="C860" s="181" t="s">
        <v>386</v>
      </c>
      <c r="D860" s="116" t="s">
        <v>30</v>
      </c>
      <c r="E860" s="116" t="s">
        <v>51</v>
      </c>
      <c r="F860" s="82">
        <v>20</v>
      </c>
      <c r="G860" s="697"/>
      <c r="H860" s="64"/>
      <c r="I860" s="64"/>
      <c r="J860" s="64"/>
    </row>
    <row r="861" spans="1:10" ht="15.75" x14ac:dyDescent="0.25">
      <c r="A861" s="983">
        <v>39</v>
      </c>
      <c r="B861" s="166" t="s">
        <v>1573</v>
      </c>
      <c r="C861" s="181" t="s">
        <v>4924</v>
      </c>
      <c r="D861" s="116" t="s">
        <v>30</v>
      </c>
      <c r="E861" s="116" t="s">
        <v>51</v>
      </c>
      <c r="F861" s="82">
        <v>40</v>
      </c>
      <c r="G861" s="697"/>
      <c r="H861" s="64"/>
      <c r="I861" s="64"/>
      <c r="J861" s="64"/>
    </row>
    <row r="862" spans="1:10" ht="15.75" x14ac:dyDescent="0.25">
      <c r="A862" s="983">
        <v>40</v>
      </c>
      <c r="B862" s="166" t="s">
        <v>1574</v>
      </c>
      <c r="C862" s="181" t="s">
        <v>4924</v>
      </c>
      <c r="D862" s="116" t="s">
        <v>30</v>
      </c>
      <c r="E862" s="116" t="s">
        <v>51</v>
      </c>
      <c r="F862" s="82">
        <v>30</v>
      </c>
      <c r="G862" s="697"/>
      <c r="H862" s="64"/>
      <c r="I862" s="64"/>
      <c r="J862" s="64"/>
    </row>
    <row r="863" spans="1:10" ht="15.75" x14ac:dyDescent="0.25">
      <c r="A863" s="983">
        <v>41</v>
      </c>
      <c r="B863" s="166" t="s">
        <v>1575</v>
      </c>
      <c r="C863" s="181" t="s">
        <v>4924</v>
      </c>
      <c r="D863" s="116" t="s">
        <v>852</v>
      </c>
      <c r="E863" s="116" t="s">
        <v>51</v>
      </c>
      <c r="F863" s="82" t="s">
        <v>389</v>
      </c>
      <c r="G863" s="697"/>
      <c r="H863" s="64"/>
      <c r="I863" s="64"/>
      <c r="J863" s="64"/>
    </row>
    <row r="864" spans="1:10" ht="15.75" x14ac:dyDescent="0.25">
      <c r="A864" s="983">
        <v>42</v>
      </c>
      <c r="B864" s="166" t="s">
        <v>1576</v>
      </c>
      <c r="C864" s="181" t="s">
        <v>4812</v>
      </c>
      <c r="D864" s="116" t="s">
        <v>30</v>
      </c>
      <c r="E864" s="116" t="s">
        <v>51</v>
      </c>
      <c r="F864" s="82">
        <v>30</v>
      </c>
      <c r="G864" s="697"/>
      <c r="H864" s="64"/>
      <c r="I864" s="64"/>
      <c r="J864" s="64"/>
    </row>
    <row r="865" spans="1:10" ht="15.75" x14ac:dyDescent="0.25">
      <c r="A865" s="983">
        <v>43</v>
      </c>
      <c r="B865" s="166" t="s">
        <v>1577</v>
      </c>
      <c r="C865" s="181" t="s">
        <v>4812</v>
      </c>
      <c r="D865" s="116" t="s">
        <v>30</v>
      </c>
      <c r="E865" s="116" t="s">
        <v>51</v>
      </c>
      <c r="F865" s="82">
        <v>53</v>
      </c>
      <c r="G865" s="697"/>
      <c r="H865" s="64"/>
      <c r="I865" s="64"/>
      <c r="J865" s="64"/>
    </row>
    <row r="866" spans="1:10" ht="15.75" x14ac:dyDescent="0.25">
      <c r="A866" s="685" t="s">
        <v>114</v>
      </c>
      <c r="B866" s="165" t="s">
        <v>799</v>
      </c>
      <c r="C866" s="18"/>
      <c r="D866" s="15"/>
      <c r="E866" s="15"/>
      <c r="F866" s="84"/>
      <c r="G866" s="697"/>
      <c r="H866" s="64"/>
      <c r="I866" s="64"/>
      <c r="J866" s="64"/>
    </row>
    <row r="867" spans="1:10" ht="15.75" x14ac:dyDescent="0.25">
      <c r="A867" s="682">
        <v>44</v>
      </c>
      <c r="B867" s="166" t="s">
        <v>1164</v>
      </c>
      <c r="C867" s="181" t="s">
        <v>4891</v>
      </c>
      <c r="D867" s="116" t="s">
        <v>30</v>
      </c>
      <c r="E867" s="116" t="s">
        <v>51</v>
      </c>
      <c r="F867" s="82">
        <v>112</v>
      </c>
      <c r="G867" s="697"/>
      <c r="H867" s="64"/>
      <c r="I867" s="64"/>
      <c r="J867" s="64"/>
    </row>
    <row r="868" spans="1:10" ht="15.75" x14ac:dyDescent="0.25">
      <c r="A868" s="682">
        <v>45</v>
      </c>
      <c r="B868" s="166" t="s">
        <v>1578</v>
      </c>
      <c r="C868" s="181" t="s">
        <v>4892</v>
      </c>
      <c r="D868" s="116" t="s">
        <v>30</v>
      </c>
      <c r="E868" s="116" t="s">
        <v>51</v>
      </c>
      <c r="F868" s="82">
        <v>20</v>
      </c>
      <c r="G868" s="697"/>
      <c r="H868" s="64"/>
      <c r="I868" s="64"/>
      <c r="J868" s="64"/>
    </row>
    <row r="869" spans="1:10" ht="15.75" x14ac:dyDescent="0.25">
      <c r="A869" s="983">
        <v>46</v>
      </c>
      <c r="B869" s="166" t="s">
        <v>1579</v>
      </c>
      <c r="C869" s="181" t="s">
        <v>4892</v>
      </c>
      <c r="D869" s="116" t="s">
        <v>30</v>
      </c>
      <c r="E869" s="116" t="s">
        <v>51</v>
      </c>
      <c r="F869" s="82">
        <v>25</v>
      </c>
      <c r="G869" s="697"/>
      <c r="H869" s="64"/>
      <c r="I869" s="64"/>
      <c r="J869" s="64"/>
    </row>
    <row r="870" spans="1:10" ht="31.5" x14ac:dyDescent="0.25">
      <c r="A870" s="983">
        <v>47</v>
      </c>
      <c r="B870" s="166" t="s">
        <v>1580</v>
      </c>
      <c r="C870" s="181" t="s">
        <v>4893</v>
      </c>
      <c r="D870" s="116" t="s">
        <v>30</v>
      </c>
      <c r="E870" s="116" t="s">
        <v>51</v>
      </c>
      <c r="F870" s="82">
        <v>87</v>
      </c>
      <c r="G870" s="697"/>
      <c r="H870" s="64"/>
      <c r="I870" s="64"/>
      <c r="J870" s="64"/>
    </row>
    <row r="871" spans="1:10" ht="15.75" x14ac:dyDescent="0.25">
      <c r="A871" s="983">
        <v>48</v>
      </c>
      <c r="B871" s="166" t="s">
        <v>1084</v>
      </c>
      <c r="C871" s="181" t="s">
        <v>4893</v>
      </c>
      <c r="D871" s="116" t="s">
        <v>30</v>
      </c>
      <c r="E871" s="116" t="s">
        <v>51</v>
      </c>
      <c r="F871" s="82">
        <v>112</v>
      </c>
      <c r="G871" s="697"/>
      <c r="H871" s="64"/>
      <c r="I871" s="64"/>
      <c r="J871" s="64"/>
    </row>
    <row r="872" spans="1:10" ht="15.75" x14ac:dyDescent="0.25">
      <c r="A872" s="983">
        <v>49</v>
      </c>
      <c r="B872" s="166" t="s">
        <v>1581</v>
      </c>
      <c r="C872" s="181" t="s">
        <v>4893</v>
      </c>
      <c r="D872" s="116" t="s">
        <v>30</v>
      </c>
      <c r="E872" s="116" t="s">
        <v>51</v>
      </c>
      <c r="F872" s="82">
        <v>112</v>
      </c>
      <c r="G872" s="697"/>
      <c r="H872" s="64"/>
      <c r="I872" s="64"/>
      <c r="J872" s="64"/>
    </row>
    <row r="873" spans="1:10" ht="31.5" x14ac:dyDescent="0.25">
      <c r="A873" s="983">
        <v>50</v>
      </c>
      <c r="B873" s="166" t="s">
        <v>1582</v>
      </c>
      <c r="C873" s="181" t="s">
        <v>4894</v>
      </c>
      <c r="D873" s="116" t="s">
        <v>30</v>
      </c>
      <c r="E873" s="116" t="s">
        <v>51</v>
      </c>
      <c r="F873" s="82">
        <v>103</v>
      </c>
      <c r="G873" s="697"/>
      <c r="H873" s="64"/>
      <c r="I873" s="64"/>
      <c r="J873" s="64"/>
    </row>
    <row r="874" spans="1:10" ht="15.75" x14ac:dyDescent="0.25">
      <c r="A874" s="983">
        <v>51</v>
      </c>
      <c r="B874" s="166" t="s">
        <v>102</v>
      </c>
      <c r="C874" s="181" t="s">
        <v>4895</v>
      </c>
      <c r="D874" s="116" t="s">
        <v>30</v>
      </c>
      <c r="E874" s="116" t="s">
        <v>51</v>
      </c>
      <c r="F874" s="82">
        <v>45</v>
      </c>
      <c r="G874" s="697"/>
      <c r="H874" s="64"/>
      <c r="I874" s="64"/>
      <c r="J874" s="64"/>
    </row>
    <row r="875" spans="1:10" ht="15.75" x14ac:dyDescent="0.25">
      <c r="A875" s="983">
        <v>52</v>
      </c>
      <c r="B875" s="166" t="s">
        <v>1583</v>
      </c>
      <c r="C875" s="181" t="s">
        <v>4896</v>
      </c>
      <c r="D875" s="116" t="s">
        <v>30</v>
      </c>
      <c r="E875" s="116" t="s">
        <v>51</v>
      </c>
      <c r="F875" s="82">
        <v>131</v>
      </c>
      <c r="G875" s="697"/>
      <c r="H875" s="64"/>
      <c r="I875" s="64"/>
      <c r="J875" s="64"/>
    </row>
    <row r="876" spans="1:10" ht="15.75" x14ac:dyDescent="0.25">
      <c r="A876" s="983">
        <v>53</v>
      </c>
      <c r="B876" s="166" t="s">
        <v>1584</v>
      </c>
      <c r="C876" s="181" t="s">
        <v>4897</v>
      </c>
      <c r="D876" s="116" t="s">
        <v>30</v>
      </c>
      <c r="E876" s="116" t="s">
        <v>51</v>
      </c>
      <c r="F876" s="82">
        <v>52</v>
      </c>
      <c r="G876" s="697"/>
      <c r="H876" s="64"/>
      <c r="I876" s="64"/>
      <c r="J876" s="64"/>
    </row>
    <row r="877" spans="1:10" ht="15.75" x14ac:dyDescent="0.25">
      <c r="A877" s="983">
        <v>54</v>
      </c>
      <c r="B877" s="166" t="s">
        <v>1585</v>
      </c>
      <c r="C877" s="181" t="s">
        <v>4897</v>
      </c>
      <c r="D877" s="116" t="s">
        <v>30</v>
      </c>
      <c r="E877" s="116" t="s">
        <v>51</v>
      </c>
      <c r="F877" s="82">
        <v>27</v>
      </c>
      <c r="G877" s="697"/>
      <c r="H877" s="64"/>
      <c r="I877" s="64"/>
      <c r="J877" s="64"/>
    </row>
    <row r="878" spans="1:10" ht="15.75" x14ac:dyDescent="0.25">
      <c r="A878" s="983">
        <v>55</v>
      </c>
      <c r="B878" s="166" t="s">
        <v>1586</v>
      </c>
      <c r="C878" s="181" t="s">
        <v>4897</v>
      </c>
      <c r="D878" s="116" t="s">
        <v>30</v>
      </c>
      <c r="E878" s="116" t="s">
        <v>51</v>
      </c>
      <c r="F878" s="82">
        <v>30</v>
      </c>
      <c r="G878" s="697"/>
      <c r="H878" s="64"/>
      <c r="I878" s="64"/>
      <c r="J878" s="64"/>
    </row>
    <row r="879" spans="1:10" ht="15.75" x14ac:dyDescent="0.25">
      <c r="A879" s="685" t="s">
        <v>94</v>
      </c>
      <c r="B879" s="165" t="s">
        <v>908</v>
      </c>
      <c r="C879" s="18"/>
      <c r="D879" s="15"/>
      <c r="E879" s="15"/>
      <c r="F879" s="84"/>
      <c r="G879" s="697"/>
      <c r="H879" s="64"/>
      <c r="I879" s="64"/>
      <c r="J879" s="64"/>
    </row>
    <row r="880" spans="1:10" ht="15.75" x14ac:dyDescent="0.25">
      <c r="A880" s="682">
        <v>56</v>
      </c>
      <c r="B880" s="166" t="s">
        <v>1587</v>
      </c>
      <c r="C880" s="181" t="s">
        <v>4898</v>
      </c>
      <c r="D880" s="116" t="s">
        <v>30</v>
      </c>
      <c r="E880" s="116" t="s">
        <v>51</v>
      </c>
      <c r="F880" s="82">
        <v>70</v>
      </c>
      <c r="G880" s="697"/>
      <c r="H880" s="64"/>
      <c r="I880" s="64"/>
      <c r="J880" s="64"/>
    </row>
    <row r="881" spans="1:10" ht="15.75" x14ac:dyDescent="0.25">
      <c r="A881" s="685" t="s">
        <v>203</v>
      </c>
      <c r="B881" s="230" t="s">
        <v>6260</v>
      </c>
      <c r="C881" s="18"/>
      <c r="D881" s="15"/>
      <c r="E881" s="15"/>
      <c r="F881" s="84"/>
      <c r="G881" s="697"/>
      <c r="H881" s="64"/>
      <c r="I881" s="64"/>
      <c r="J881" s="64"/>
    </row>
    <row r="882" spans="1:10" ht="15.75" x14ac:dyDescent="0.25">
      <c r="A882" s="682">
        <v>57</v>
      </c>
      <c r="B882" s="166" t="s">
        <v>1588</v>
      </c>
      <c r="C882" s="181" t="s">
        <v>4899</v>
      </c>
      <c r="D882" s="116" t="s">
        <v>30</v>
      </c>
      <c r="E882" s="116" t="s">
        <v>51</v>
      </c>
      <c r="F882" s="82">
        <v>25</v>
      </c>
      <c r="G882" s="697"/>
      <c r="H882" s="64"/>
      <c r="I882" s="64"/>
      <c r="J882" s="64"/>
    </row>
    <row r="883" spans="1:10" ht="15.75" x14ac:dyDescent="0.25">
      <c r="A883" s="682">
        <v>58</v>
      </c>
      <c r="B883" s="166" t="s">
        <v>1589</v>
      </c>
      <c r="C883" s="181" t="s">
        <v>4899</v>
      </c>
      <c r="D883" s="116" t="s">
        <v>30</v>
      </c>
      <c r="E883" s="116" t="s">
        <v>51</v>
      </c>
      <c r="F883" s="82">
        <v>25</v>
      </c>
      <c r="G883" s="697"/>
      <c r="H883" s="64"/>
      <c r="I883" s="64"/>
      <c r="J883" s="64"/>
    </row>
    <row r="884" spans="1:10" ht="15.75" x14ac:dyDescent="0.25">
      <c r="A884" s="983">
        <v>59</v>
      </c>
      <c r="B884" s="166" t="s">
        <v>1590</v>
      </c>
      <c r="C884" s="181" t="s">
        <v>4899</v>
      </c>
      <c r="D884" s="116" t="s">
        <v>30</v>
      </c>
      <c r="E884" s="116" t="s">
        <v>51</v>
      </c>
      <c r="F884" s="82">
        <v>5</v>
      </c>
      <c r="G884" s="697"/>
      <c r="H884" s="64"/>
      <c r="I884" s="64"/>
      <c r="J884" s="64"/>
    </row>
    <row r="885" spans="1:10" ht="15.75" x14ac:dyDescent="0.25">
      <c r="A885" s="983">
        <v>60</v>
      </c>
      <c r="B885" s="166" t="s">
        <v>1591</v>
      </c>
      <c r="C885" s="181" t="s">
        <v>4900</v>
      </c>
      <c r="D885" s="116" t="s">
        <v>30</v>
      </c>
      <c r="E885" s="116" t="s">
        <v>51</v>
      </c>
      <c r="F885" s="82">
        <v>6</v>
      </c>
      <c r="G885" s="697"/>
      <c r="H885" s="64"/>
      <c r="I885" s="64"/>
      <c r="J885" s="64"/>
    </row>
    <row r="886" spans="1:10" ht="15.75" x14ac:dyDescent="0.25">
      <c r="A886" s="983">
        <v>61</v>
      </c>
      <c r="B886" s="166" t="s">
        <v>1592</v>
      </c>
      <c r="C886" s="181" t="s">
        <v>4900</v>
      </c>
      <c r="D886" s="116" t="s">
        <v>30</v>
      </c>
      <c r="E886" s="116" t="s">
        <v>51</v>
      </c>
      <c r="F886" s="82">
        <v>25</v>
      </c>
      <c r="G886" s="697"/>
      <c r="H886" s="64"/>
      <c r="I886" s="64"/>
      <c r="J886" s="64"/>
    </row>
    <row r="887" spans="1:10" ht="15.75" x14ac:dyDescent="0.25">
      <c r="A887" s="983">
        <v>62</v>
      </c>
      <c r="B887" s="166" t="s">
        <v>1593</v>
      </c>
      <c r="C887" s="181" t="s">
        <v>4900</v>
      </c>
      <c r="D887" s="116" t="s">
        <v>30</v>
      </c>
      <c r="E887" s="116" t="s">
        <v>51</v>
      </c>
      <c r="F887" s="82">
        <v>8</v>
      </c>
      <c r="G887" s="697"/>
      <c r="H887" s="64"/>
      <c r="I887" s="64"/>
      <c r="J887" s="64"/>
    </row>
    <row r="888" spans="1:10" ht="15.75" x14ac:dyDescent="0.25">
      <c r="A888" s="983">
        <v>63</v>
      </c>
      <c r="B888" s="166" t="s">
        <v>1594</v>
      </c>
      <c r="C888" s="181" t="s">
        <v>4900</v>
      </c>
      <c r="D888" s="116" t="s">
        <v>984</v>
      </c>
      <c r="E888" s="116" t="s">
        <v>51</v>
      </c>
      <c r="F888" s="82" t="s">
        <v>985</v>
      </c>
      <c r="G888" s="697"/>
      <c r="H888" s="64"/>
      <c r="I888" s="64"/>
      <c r="J888" s="64"/>
    </row>
    <row r="889" spans="1:10" ht="15.75" x14ac:dyDescent="0.25">
      <c r="A889" s="685" t="s">
        <v>777</v>
      </c>
      <c r="B889" s="230" t="s">
        <v>909</v>
      </c>
      <c r="C889" s="18"/>
      <c r="D889" s="15"/>
      <c r="E889" s="15"/>
      <c r="F889" s="84"/>
      <c r="G889" s="697"/>
      <c r="H889" s="64"/>
      <c r="I889" s="64"/>
      <c r="J889" s="64"/>
    </row>
    <row r="890" spans="1:10" ht="15.75" x14ac:dyDescent="0.25">
      <c r="A890" s="682">
        <v>64</v>
      </c>
      <c r="B890" s="166" t="s">
        <v>1595</v>
      </c>
      <c r="C890" s="181" t="s">
        <v>4901</v>
      </c>
      <c r="D890" s="116" t="s">
        <v>59</v>
      </c>
      <c r="E890" s="116" t="s">
        <v>7</v>
      </c>
      <c r="F890" s="82">
        <v>52</v>
      </c>
      <c r="G890" s="697"/>
      <c r="H890" s="64"/>
      <c r="I890" s="64"/>
      <c r="J890" s="64"/>
    </row>
    <row r="891" spans="1:10" ht="15.75" x14ac:dyDescent="0.25">
      <c r="A891" s="682">
        <v>65</v>
      </c>
      <c r="B891" s="166" t="s">
        <v>1596</v>
      </c>
      <c r="C891" s="181" t="s">
        <v>4901</v>
      </c>
      <c r="D891" s="116" t="s">
        <v>59</v>
      </c>
      <c r="E891" s="116" t="s">
        <v>7</v>
      </c>
      <c r="F891" s="82">
        <v>26</v>
      </c>
      <c r="G891" s="697"/>
      <c r="H891" s="64"/>
      <c r="I891" s="64"/>
      <c r="J891" s="64"/>
    </row>
    <row r="892" spans="1:10" ht="15.75" x14ac:dyDescent="0.25">
      <c r="A892" s="685" t="s">
        <v>778</v>
      </c>
      <c r="B892" s="230" t="s">
        <v>801</v>
      </c>
      <c r="C892" s="18"/>
      <c r="D892" s="15"/>
      <c r="E892" s="15"/>
      <c r="F892" s="84"/>
      <c r="G892" s="697"/>
      <c r="H892" s="64"/>
      <c r="I892" s="64"/>
      <c r="J892" s="64"/>
    </row>
    <row r="893" spans="1:10" ht="15.75" x14ac:dyDescent="0.25">
      <c r="A893" s="682">
        <v>66</v>
      </c>
      <c r="B893" s="166" t="s">
        <v>1597</v>
      </c>
      <c r="C893" s="181" t="s">
        <v>397</v>
      </c>
      <c r="D893" s="116" t="s">
        <v>30</v>
      </c>
      <c r="E893" s="116" t="s">
        <v>51</v>
      </c>
      <c r="F893" s="82">
        <v>90</v>
      </c>
      <c r="G893" s="697"/>
      <c r="H893" s="64"/>
      <c r="I893" s="64"/>
      <c r="J893" s="64"/>
    </row>
    <row r="894" spans="1:10" ht="15.75" x14ac:dyDescent="0.25">
      <c r="A894" s="682">
        <v>67</v>
      </c>
      <c r="B894" s="166" t="s">
        <v>1598</v>
      </c>
      <c r="C894" s="181" t="s">
        <v>4902</v>
      </c>
      <c r="D894" s="116" t="s">
        <v>30</v>
      </c>
      <c r="E894" s="116" t="s">
        <v>51</v>
      </c>
      <c r="F894" s="82">
        <v>80</v>
      </c>
      <c r="G894" s="697"/>
      <c r="H894" s="64"/>
      <c r="I894" s="64"/>
      <c r="J894" s="64"/>
    </row>
    <row r="895" spans="1:10" ht="15.75" x14ac:dyDescent="0.25">
      <c r="A895" s="682">
        <v>68</v>
      </c>
      <c r="B895" s="166" t="s">
        <v>1599</v>
      </c>
      <c r="C895" s="181" t="s">
        <v>4902</v>
      </c>
      <c r="D895" s="116" t="s">
        <v>30</v>
      </c>
      <c r="E895" s="116" t="s">
        <v>51</v>
      </c>
      <c r="F895" s="82">
        <v>13</v>
      </c>
      <c r="G895" s="697"/>
      <c r="H895" s="64"/>
      <c r="I895" s="64"/>
      <c r="J895" s="64"/>
    </row>
    <row r="896" spans="1:10" ht="15.75" x14ac:dyDescent="0.25">
      <c r="A896" s="685" t="s">
        <v>780</v>
      </c>
      <c r="B896" s="230" t="s">
        <v>910</v>
      </c>
      <c r="C896" s="18"/>
      <c r="D896" s="15"/>
      <c r="E896" s="15"/>
      <c r="F896" s="84"/>
      <c r="G896" s="697"/>
      <c r="H896" s="64"/>
      <c r="I896" s="64"/>
      <c r="J896" s="64"/>
    </row>
    <row r="897" spans="1:10" ht="15.75" x14ac:dyDescent="0.25">
      <c r="A897" s="682">
        <v>69</v>
      </c>
      <c r="B897" s="232" t="s">
        <v>1600</v>
      </c>
      <c r="C897" s="38" t="s">
        <v>4903</v>
      </c>
      <c r="D897" s="41" t="s">
        <v>30</v>
      </c>
      <c r="E897" s="41" t="s">
        <v>51</v>
      </c>
      <c r="F897" s="103">
        <v>6</v>
      </c>
      <c r="G897" s="697"/>
      <c r="H897" s="64"/>
      <c r="I897" s="64"/>
      <c r="J897" s="64"/>
    </row>
    <row r="898" spans="1:10" ht="15.75" x14ac:dyDescent="0.25">
      <c r="A898" s="682">
        <v>70</v>
      </c>
      <c r="B898" s="232" t="s">
        <v>1601</v>
      </c>
      <c r="C898" s="38" t="s">
        <v>4903</v>
      </c>
      <c r="D898" s="41" t="s">
        <v>30</v>
      </c>
      <c r="E898" s="41" t="s">
        <v>51</v>
      </c>
      <c r="F898" s="103">
        <v>10</v>
      </c>
      <c r="G898" s="697"/>
      <c r="H898" s="64"/>
      <c r="I898" s="64"/>
      <c r="J898" s="64"/>
    </row>
    <row r="899" spans="1:10" ht="15.75" x14ac:dyDescent="0.25">
      <c r="A899" s="983">
        <v>71</v>
      </c>
      <c r="B899" s="232" t="s">
        <v>1602</v>
      </c>
      <c r="C899" s="38" t="s">
        <v>4903</v>
      </c>
      <c r="D899" s="41" t="s">
        <v>30</v>
      </c>
      <c r="E899" s="41" t="s">
        <v>51</v>
      </c>
      <c r="F899" s="91">
        <v>50</v>
      </c>
      <c r="G899" s="697"/>
      <c r="H899" s="64"/>
      <c r="I899" s="64"/>
      <c r="J899" s="64"/>
    </row>
    <row r="900" spans="1:10" ht="15.75" x14ac:dyDescent="0.25">
      <c r="A900" s="983">
        <v>72</v>
      </c>
      <c r="B900" s="232" t="s">
        <v>1603</v>
      </c>
      <c r="C900" s="38" t="s">
        <v>4903</v>
      </c>
      <c r="D900" s="41" t="s">
        <v>30</v>
      </c>
      <c r="E900" s="41" t="s">
        <v>51</v>
      </c>
      <c r="F900" s="103">
        <v>6</v>
      </c>
      <c r="G900" s="697"/>
      <c r="H900" s="64"/>
      <c r="I900" s="64"/>
      <c r="J900" s="64"/>
    </row>
    <row r="901" spans="1:10" ht="15.75" x14ac:dyDescent="0.25">
      <c r="A901" s="983">
        <v>73</v>
      </c>
      <c r="B901" s="232" t="s">
        <v>1604</v>
      </c>
      <c r="C901" s="38" t="s">
        <v>4904</v>
      </c>
      <c r="D901" s="41" t="s">
        <v>30</v>
      </c>
      <c r="E901" s="41" t="s">
        <v>51</v>
      </c>
      <c r="F901" s="103">
        <v>7</v>
      </c>
      <c r="G901" s="697"/>
      <c r="H901" s="64"/>
      <c r="I901" s="64"/>
      <c r="J901" s="64"/>
    </row>
    <row r="902" spans="1:10" ht="15.75" x14ac:dyDescent="0.25">
      <c r="A902" s="983">
        <v>74</v>
      </c>
      <c r="B902" s="232" t="s">
        <v>1605</v>
      </c>
      <c r="C902" s="38" t="s">
        <v>4904</v>
      </c>
      <c r="D902" s="41" t="s">
        <v>30</v>
      </c>
      <c r="E902" s="41" t="s">
        <v>51</v>
      </c>
      <c r="F902" s="103">
        <v>8</v>
      </c>
      <c r="G902" s="697"/>
      <c r="H902" s="64"/>
      <c r="I902" s="64"/>
      <c r="J902" s="64"/>
    </row>
    <row r="903" spans="1:10" ht="15.75" x14ac:dyDescent="0.25">
      <c r="A903" s="983">
        <v>75</v>
      </c>
      <c r="B903" s="232" t="s">
        <v>1606</v>
      </c>
      <c r="C903" s="38" t="s">
        <v>4904</v>
      </c>
      <c r="D903" s="41" t="s">
        <v>30</v>
      </c>
      <c r="E903" s="41" t="s">
        <v>51</v>
      </c>
      <c r="F903" s="103">
        <v>6</v>
      </c>
      <c r="G903" s="697"/>
      <c r="H903" s="64"/>
      <c r="I903" s="64"/>
      <c r="J903" s="64"/>
    </row>
    <row r="904" spans="1:10" ht="15.75" x14ac:dyDescent="0.25">
      <c r="A904" s="983">
        <v>76</v>
      </c>
      <c r="B904" s="232" t="s">
        <v>1607</v>
      </c>
      <c r="C904" s="38" t="s">
        <v>4904</v>
      </c>
      <c r="D904" s="41" t="s">
        <v>30</v>
      </c>
      <c r="E904" s="41" t="s">
        <v>51</v>
      </c>
      <c r="F904" s="103">
        <v>6</v>
      </c>
      <c r="G904" s="697"/>
      <c r="H904" s="64"/>
      <c r="I904" s="64"/>
      <c r="J904" s="64"/>
    </row>
    <row r="905" spans="1:10" ht="15.75" x14ac:dyDescent="0.25">
      <c r="A905" s="983">
        <v>77</v>
      </c>
      <c r="B905" s="232" t="s">
        <v>1608</v>
      </c>
      <c r="C905" s="38" t="s">
        <v>4904</v>
      </c>
      <c r="D905" s="41" t="s">
        <v>30</v>
      </c>
      <c r="E905" s="41" t="s">
        <v>51</v>
      </c>
      <c r="F905" s="103">
        <v>6</v>
      </c>
      <c r="G905" s="697"/>
      <c r="H905" s="64"/>
      <c r="I905" s="64"/>
      <c r="J905" s="64"/>
    </row>
    <row r="906" spans="1:10" ht="15.75" x14ac:dyDescent="0.25">
      <c r="A906" s="685" t="s">
        <v>781</v>
      </c>
      <c r="B906" s="233" t="s">
        <v>802</v>
      </c>
      <c r="C906" s="18"/>
      <c r="D906" s="15"/>
      <c r="E906" s="15"/>
      <c r="F906" s="84"/>
      <c r="G906" s="697"/>
      <c r="H906" s="64"/>
      <c r="I906" s="64"/>
      <c r="J906" s="64"/>
    </row>
    <row r="907" spans="1:10" ht="15.75" x14ac:dyDescent="0.25">
      <c r="A907" s="682">
        <v>78</v>
      </c>
      <c r="B907" s="166" t="s">
        <v>1609</v>
      </c>
      <c r="C907" s="181" t="s">
        <v>4905</v>
      </c>
      <c r="D907" s="116" t="s">
        <v>30</v>
      </c>
      <c r="E907" s="116" t="s">
        <v>51</v>
      </c>
      <c r="F907" s="82">
        <v>8</v>
      </c>
      <c r="G907" s="697"/>
      <c r="H907" s="64"/>
      <c r="I907" s="64"/>
      <c r="J907" s="64"/>
    </row>
    <row r="908" spans="1:10" ht="15.75" x14ac:dyDescent="0.25">
      <c r="A908" s="682">
        <v>79</v>
      </c>
      <c r="B908" s="166" t="s">
        <v>1610</v>
      </c>
      <c r="C908" s="181" t="s">
        <v>4905</v>
      </c>
      <c r="D908" s="116" t="s">
        <v>30</v>
      </c>
      <c r="E908" s="116" t="s">
        <v>51</v>
      </c>
      <c r="F908" s="82">
        <v>8</v>
      </c>
      <c r="G908" s="697"/>
      <c r="H908" s="64"/>
      <c r="I908" s="64"/>
      <c r="J908" s="64"/>
    </row>
    <row r="909" spans="1:10" ht="15.75" x14ac:dyDescent="0.25">
      <c r="A909" s="983">
        <v>80</v>
      </c>
      <c r="B909" s="166" t="s">
        <v>1611</v>
      </c>
      <c r="C909" s="181" t="s">
        <v>4905</v>
      </c>
      <c r="D909" s="116" t="s">
        <v>30</v>
      </c>
      <c r="E909" s="116" t="s">
        <v>51</v>
      </c>
      <c r="F909" s="82">
        <v>8</v>
      </c>
      <c r="G909" s="697"/>
      <c r="H909" s="64"/>
      <c r="I909" s="64"/>
      <c r="J909" s="64"/>
    </row>
    <row r="910" spans="1:10" ht="15.75" x14ac:dyDescent="0.25">
      <c r="A910" s="983">
        <v>81</v>
      </c>
      <c r="B910" s="166" t="s">
        <v>1612</v>
      </c>
      <c r="C910" s="181" t="s">
        <v>4905</v>
      </c>
      <c r="D910" s="116" t="s">
        <v>30</v>
      </c>
      <c r="E910" s="116" t="s">
        <v>51</v>
      </c>
      <c r="F910" s="82">
        <v>9</v>
      </c>
      <c r="G910" s="697"/>
      <c r="H910" s="64"/>
      <c r="I910" s="64"/>
      <c r="J910" s="64"/>
    </row>
    <row r="911" spans="1:10" ht="15.75" x14ac:dyDescent="0.25">
      <c r="A911" s="983">
        <v>82</v>
      </c>
      <c r="B911" s="166" t="s">
        <v>1613</v>
      </c>
      <c r="C911" s="181" t="s">
        <v>4905</v>
      </c>
      <c r="D911" s="116" t="s">
        <v>30</v>
      </c>
      <c r="E911" s="116" t="s">
        <v>51</v>
      </c>
      <c r="F911" s="82">
        <v>60</v>
      </c>
      <c r="G911" s="697"/>
      <c r="H911" s="64"/>
      <c r="I911" s="64"/>
      <c r="J911" s="64"/>
    </row>
    <row r="912" spans="1:10" ht="15.75" x14ac:dyDescent="0.25">
      <c r="A912" s="983">
        <v>83</v>
      </c>
      <c r="B912" s="166" t="s">
        <v>1614</v>
      </c>
      <c r="C912" s="181" t="s">
        <v>4906</v>
      </c>
      <c r="D912" s="116" t="s">
        <v>30</v>
      </c>
      <c r="E912" s="116" t="s">
        <v>51</v>
      </c>
      <c r="F912" s="82">
        <v>66</v>
      </c>
      <c r="G912" s="697"/>
      <c r="H912" s="64"/>
      <c r="I912" s="64"/>
      <c r="J912" s="64"/>
    </row>
    <row r="913" spans="1:10" ht="15.75" x14ac:dyDescent="0.25">
      <c r="A913" s="983">
        <v>84</v>
      </c>
      <c r="B913" s="166" t="s">
        <v>1615</v>
      </c>
      <c r="C913" s="181" t="s">
        <v>539</v>
      </c>
      <c r="D913" s="116" t="s">
        <v>30</v>
      </c>
      <c r="E913" s="116" t="s">
        <v>51</v>
      </c>
      <c r="F913" s="82">
        <v>49</v>
      </c>
      <c r="G913" s="697"/>
      <c r="H913" s="64"/>
      <c r="I913" s="64"/>
      <c r="J913" s="64"/>
    </row>
    <row r="914" spans="1:10" ht="15.75" x14ac:dyDescent="0.25">
      <c r="A914" s="983">
        <v>85</v>
      </c>
      <c r="B914" s="166" t="s">
        <v>1616</v>
      </c>
      <c r="C914" s="181" t="s">
        <v>539</v>
      </c>
      <c r="D914" s="116" t="s">
        <v>30</v>
      </c>
      <c r="E914" s="116" t="s">
        <v>51</v>
      </c>
      <c r="F914" s="82">
        <v>25</v>
      </c>
      <c r="G914" s="697"/>
      <c r="H914" s="64"/>
      <c r="I914" s="64"/>
      <c r="J914" s="64"/>
    </row>
    <row r="915" spans="1:10" ht="15.75" x14ac:dyDescent="0.25">
      <c r="A915" s="983">
        <v>86</v>
      </c>
      <c r="B915" s="166" t="s">
        <v>1617</v>
      </c>
      <c r="C915" s="181" t="s">
        <v>922</v>
      </c>
      <c r="D915" s="116" t="s">
        <v>30</v>
      </c>
      <c r="E915" s="116" t="s">
        <v>51</v>
      </c>
      <c r="F915" s="82">
        <v>6</v>
      </c>
      <c r="G915" s="697"/>
      <c r="H915" s="64"/>
      <c r="I915" s="64"/>
      <c r="J915" s="64"/>
    </row>
    <row r="916" spans="1:10" ht="15.75" x14ac:dyDescent="0.25">
      <c r="A916" s="983">
        <v>87</v>
      </c>
      <c r="B916" s="166" t="s">
        <v>1618</v>
      </c>
      <c r="C916" s="181" t="s">
        <v>922</v>
      </c>
      <c r="D916" s="116" t="s">
        <v>30</v>
      </c>
      <c r="E916" s="116" t="s">
        <v>51</v>
      </c>
      <c r="F916" s="82">
        <v>2</v>
      </c>
      <c r="G916" s="697"/>
      <c r="H916" s="64"/>
      <c r="I916" s="64"/>
      <c r="J916" s="64"/>
    </row>
    <row r="917" spans="1:10" ht="15.75" x14ac:dyDescent="0.25">
      <c r="A917" s="983">
        <v>88</v>
      </c>
      <c r="B917" s="166" t="s">
        <v>1619</v>
      </c>
      <c r="C917" s="181" t="s">
        <v>922</v>
      </c>
      <c r="D917" s="116" t="s">
        <v>30</v>
      </c>
      <c r="E917" s="116" t="s">
        <v>51</v>
      </c>
      <c r="F917" s="82">
        <v>3</v>
      </c>
      <c r="G917" s="697"/>
      <c r="H917" s="64"/>
      <c r="I917" s="64"/>
      <c r="J917" s="64"/>
    </row>
    <row r="918" spans="1:10" ht="15.75" x14ac:dyDescent="0.25">
      <c r="A918" s="983">
        <v>89</v>
      </c>
      <c r="B918" s="166" t="s">
        <v>1620</v>
      </c>
      <c r="C918" s="181" t="s">
        <v>4907</v>
      </c>
      <c r="D918" s="116" t="s">
        <v>30</v>
      </c>
      <c r="E918" s="116" t="s">
        <v>51</v>
      </c>
      <c r="F918" s="82">
        <v>88</v>
      </c>
      <c r="G918" s="697"/>
      <c r="H918" s="64"/>
      <c r="I918" s="64"/>
      <c r="J918" s="64"/>
    </row>
    <row r="919" spans="1:10" ht="15.75" x14ac:dyDescent="0.25">
      <c r="A919" s="983">
        <v>90</v>
      </c>
      <c r="B919" s="166" t="s">
        <v>1621</v>
      </c>
      <c r="C919" s="181" t="s">
        <v>922</v>
      </c>
      <c r="D919" s="116" t="s">
        <v>30</v>
      </c>
      <c r="E919" s="116" t="s">
        <v>51</v>
      </c>
      <c r="F919" s="82">
        <v>12</v>
      </c>
      <c r="G919" s="697"/>
      <c r="H919" s="64"/>
      <c r="I919" s="64"/>
      <c r="J919" s="64"/>
    </row>
    <row r="920" spans="1:10" ht="15.75" x14ac:dyDescent="0.25">
      <c r="A920" s="685" t="s">
        <v>782</v>
      </c>
      <c r="B920" s="230" t="s">
        <v>791</v>
      </c>
      <c r="C920" s="18"/>
      <c r="D920" s="15"/>
      <c r="E920" s="15"/>
      <c r="F920" s="84"/>
      <c r="G920" s="697"/>
      <c r="H920" s="64"/>
      <c r="I920" s="64"/>
      <c r="J920" s="64"/>
    </row>
    <row r="921" spans="1:10" ht="15.75" x14ac:dyDescent="0.25">
      <c r="A921" s="1086">
        <v>91</v>
      </c>
      <c r="B921" s="1174" t="s">
        <v>1622</v>
      </c>
      <c r="C921" s="1173" t="s">
        <v>403</v>
      </c>
      <c r="D921" s="118" t="s">
        <v>59</v>
      </c>
      <c r="E921" s="1086" t="s">
        <v>51</v>
      </c>
      <c r="F921" s="87">
        <v>5</v>
      </c>
      <c r="G921" s="697"/>
      <c r="H921" s="64"/>
      <c r="I921" s="64"/>
      <c r="J921" s="64"/>
    </row>
    <row r="922" spans="1:10" ht="15.75" x14ac:dyDescent="0.25">
      <c r="A922" s="1086"/>
      <c r="B922" s="1174"/>
      <c r="C922" s="1173"/>
      <c r="D922" s="118" t="s">
        <v>30</v>
      </c>
      <c r="E922" s="1086"/>
      <c r="F922" s="87">
        <v>27</v>
      </c>
      <c r="G922" s="697"/>
      <c r="H922" s="64"/>
      <c r="I922" s="64"/>
      <c r="J922" s="64"/>
    </row>
    <row r="923" spans="1:10" ht="31.5" x14ac:dyDescent="0.25">
      <c r="A923" s="684">
        <v>92</v>
      </c>
      <c r="B923" s="168" t="s">
        <v>1598</v>
      </c>
      <c r="C923" s="182" t="s">
        <v>4908</v>
      </c>
      <c r="D923" s="118" t="s">
        <v>30</v>
      </c>
      <c r="E923" s="118" t="s">
        <v>51</v>
      </c>
      <c r="F923" s="87">
        <v>80</v>
      </c>
      <c r="G923" s="697"/>
      <c r="H923" s="64"/>
      <c r="I923" s="64"/>
      <c r="J923" s="64"/>
    </row>
    <row r="924" spans="1:10" ht="15.75" x14ac:dyDescent="0.25">
      <c r="A924" s="684">
        <v>93</v>
      </c>
      <c r="B924" s="168" t="s">
        <v>1623</v>
      </c>
      <c r="C924" s="182" t="s">
        <v>403</v>
      </c>
      <c r="D924" s="118" t="s">
        <v>30</v>
      </c>
      <c r="E924" s="118" t="s">
        <v>51</v>
      </c>
      <c r="F924" s="87">
        <v>20</v>
      </c>
      <c r="G924" s="697"/>
      <c r="H924" s="64"/>
      <c r="I924" s="64"/>
      <c r="J924" s="64"/>
    </row>
    <row r="925" spans="1:10" ht="15.75" x14ac:dyDescent="0.25">
      <c r="A925" s="684">
        <v>94</v>
      </c>
      <c r="B925" s="168" t="s">
        <v>1624</v>
      </c>
      <c r="C925" s="182" t="s">
        <v>403</v>
      </c>
      <c r="D925" s="118" t="s">
        <v>30</v>
      </c>
      <c r="E925" s="118" t="s">
        <v>51</v>
      </c>
      <c r="F925" s="87">
        <v>7</v>
      </c>
      <c r="G925" s="697"/>
      <c r="H925" s="64"/>
      <c r="I925" s="64"/>
      <c r="J925" s="64"/>
    </row>
    <row r="926" spans="1:10" ht="15.75" x14ac:dyDescent="0.25">
      <c r="A926" s="684">
        <v>95</v>
      </c>
      <c r="B926" s="168" t="s">
        <v>1625</v>
      </c>
      <c r="C926" s="182" t="s">
        <v>4918</v>
      </c>
      <c r="D926" s="118" t="s">
        <v>30</v>
      </c>
      <c r="E926" s="118" t="s">
        <v>51</v>
      </c>
      <c r="F926" s="87">
        <v>32</v>
      </c>
      <c r="G926" s="697"/>
      <c r="H926" s="64"/>
      <c r="I926" s="64"/>
      <c r="J926" s="64"/>
    </row>
    <row r="927" spans="1:10" ht="15.75" x14ac:dyDescent="0.25">
      <c r="A927" s="684">
        <v>96</v>
      </c>
      <c r="B927" s="168" t="s">
        <v>1626</v>
      </c>
      <c r="C927" s="182" t="s">
        <v>4909</v>
      </c>
      <c r="D927" s="118" t="s">
        <v>30</v>
      </c>
      <c r="E927" s="118" t="s">
        <v>51</v>
      </c>
      <c r="F927" s="87">
        <v>10</v>
      </c>
      <c r="G927" s="697"/>
      <c r="H927" s="64"/>
      <c r="I927" s="64"/>
      <c r="J927" s="64"/>
    </row>
    <row r="928" spans="1:10" ht="31.5" x14ac:dyDescent="0.25">
      <c r="A928" s="984">
        <v>97</v>
      </c>
      <c r="B928" s="168" t="s">
        <v>1627</v>
      </c>
      <c r="C928" s="182" t="s">
        <v>4910</v>
      </c>
      <c r="D928" s="118" t="s">
        <v>30</v>
      </c>
      <c r="E928" s="118" t="s">
        <v>7</v>
      </c>
      <c r="F928" s="87">
        <v>12</v>
      </c>
      <c r="G928" s="697"/>
      <c r="H928" s="64"/>
      <c r="I928" s="64"/>
      <c r="J928" s="64"/>
    </row>
    <row r="929" spans="1:10" ht="31.5" x14ac:dyDescent="0.25">
      <c r="A929" s="984">
        <v>98</v>
      </c>
      <c r="B929" s="168" t="s">
        <v>4917</v>
      </c>
      <c r="C929" s="182" t="s">
        <v>4911</v>
      </c>
      <c r="D929" s="118" t="s">
        <v>30</v>
      </c>
      <c r="E929" s="118" t="s">
        <v>7</v>
      </c>
      <c r="F929" s="87">
        <v>14</v>
      </c>
      <c r="G929" s="697"/>
      <c r="H929" s="64"/>
      <c r="I929" s="64"/>
      <c r="J929" s="64"/>
    </row>
    <row r="930" spans="1:10" ht="15.75" x14ac:dyDescent="0.25">
      <c r="A930" s="685" t="s">
        <v>784</v>
      </c>
      <c r="B930" s="230" t="s">
        <v>7013</v>
      </c>
      <c r="C930" s="18"/>
      <c r="D930" s="15"/>
      <c r="E930" s="15"/>
      <c r="F930" s="84"/>
      <c r="G930" s="697"/>
      <c r="H930" s="64"/>
      <c r="I930" s="64"/>
      <c r="J930" s="64"/>
    </row>
    <row r="931" spans="1:10" ht="15.75" x14ac:dyDescent="0.25">
      <c r="A931" s="682">
        <v>99</v>
      </c>
      <c r="B931" s="166" t="s">
        <v>1628</v>
      </c>
      <c r="C931" s="181" t="s">
        <v>410</v>
      </c>
      <c r="D931" s="116" t="s">
        <v>30</v>
      </c>
      <c r="E931" s="116" t="s">
        <v>51</v>
      </c>
      <c r="F931" s="82" t="s">
        <v>411</v>
      </c>
      <c r="G931" s="697"/>
      <c r="H931" s="64"/>
      <c r="I931" s="64"/>
      <c r="J931" s="64"/>
    </row>
    <row r="932" spans="1:10" ht="15.75" x14ac:dyDescent="0.25">
      <c r="A932" s="682">
        <v>100</v>
      </c>
      <c r="B932" s="166" t="s">
        <v>1629</v>
      </c>
      <c r="C932" s="181" t="s">
        <v>409</v>
      </c>
      <c r="D932" s="116" t="s">
        <v>852</v>
      </c>
      <c r="E932" s="116" t="s">
        <v>51</v>
      </c>
      <c r="F932" s="82">
        <v>16</v>
      </c>
      <c r="G932" s="697"/>
      <c r="H932" s="64"/>
      <c r="I932" s="64"/>
      <c r="J932" s="64"/>
    </row>
    <row r="933" spans="1:10" ht="15.75" x14ac:dyDescent="0.25">
      <c r="A933" s="983">
        <v>101</v>
      </c>
      <c r="B933" s="166" t="s">
        <v>1630</v>
      </c>
      <c r="C933" s="181" t="s">
        <v>4912</v>
      </c>
      <c r="D933" s="116" t="s">
        <v>30</v>
      </c>
      <c r="E933" s="116" t="s">
        <v>51</v>
      </c>
      <c r="F933" s="82">
        <v>21</v>
      </c>
      <c r="G933" s="697"/>
      <c r="H933" s="64"/>
      <c r="I933" s="64"/>
      <c r="J933" s="64"/>
    </row>
    <row r="934" spans="1:10" ht="15.75" x14ac:dyDescent="0.25">
      <c r="A934" s="983">
        <v>102</v>
      </c>
      <c r="B934" s="166" t="s">
        <v>1631</v>
      </c>
      <c r="C934" s="181" t="s">
        <v>406</v>
      </c>
      <c r="D934" s="116" t="s">
        <v>30</v>
      </c>
      <c r="E934" s="116" t="s">
        <v>51</v>
      </c>
      <c r="F934" s="82">
        <v>15</v>
      </c>
      <c r="G934" s="697"/>
      <c r="H934" s="64"/>
      <c r="I934" s="64"/>
      <c r="J934" s="64"/>
    </row>
    <row r="935" spans="1:10" ht="15.75" x14ac:dyDescent="0.25">
      <c r="A935" s="983">
        <v>103</v>
      </c>
      <c r="B935" s="166" t="s">
        <v>1632</v>
      </c>
      <c r="C935" s="181" t="s">
        <v>406</v>
      </c>
      <c r="D935" s="116" t="s">
        <v>30</v>
      </c>
      <c r="E935" s="116" t="s">
        <v>51</v>
      </c>
      <c r="F935" s="82">
        <v>10</v>
      </c>
      <c r="G935" s="697"/>
      <c r="H935" s="64"/>
      <c r="I935" s="64"/>
      <c r="J935" s="64"/>
    </row>
    <row r="936" spans="1:10" ht="15.75" x14ac:dyDescent="0.25">
      <c r="A936" s="983">
        <v>104</v>
      </c>
      <c r="B936" s="166" t="s">
        <v>1633</v>
      </c>
      <c r="C936" s="181" t="s">
        <v>406</v>
      </c>
      <c r="D936" s="116" t="s">
        <v>30</v>
      </c>
      <c r="E936" s="116" t="s">
        <v>51</v>
      </c>
      <c r="F936" s="82">
        <v>20</v>
      </c>
      <c r="G936" s="697"/>
      <c r="H936" s="64"/>
      <c r="I936" s="64"/>
      <c r="J936" s="64"/>
    </row>
    <row r="937" spans="1:10" ht="15.75" x14ac:dyDescent="0.25">
      <c r="A937" s="983">
        <v>105</v>
      </c>
      <c r="B937" s="166" t="s">
        <v>1634</v>
      </c>
      <c r="C937" s="181" t="s">
        <v>407</v>
      </c>
      <c r="D937" s="116" t="s">
        <v>30</v>
      </c>
      <c r="E937" s="116" t="s">
        <v>51</v>
      </c>
      <c r="F937" s="82">
        <v>15</v>
      </c>
      <c r="G937" s="697"/>
      <c r="H937" s="64"/>
      <c r="I937" s="64"/>
      <c r="J937" s="64"/>
    </row>
    <row r="938" spans="1:10" ht="15.75" x14ac:dyDescent="0.25">
      <c r="A938" s="983">
        <v>106</v>
      </c>
      <c r="B938" s="166" t="s">
        <v>1635</v>
      </c>
      <c r="C938" s="181" t="s">
        <v>407</v>
      </c>
      <c r="D938" s="116" t="s">
        <v>30</v>
      </c>
      <c r="E938" s="116" t="s">
        <v>51</v>
      </c>
      <c r="F938" s="82">
        <v>17</v>
      </c>
      <c r="G938" s="697"/>
      <c r="H938" s="64"/>
      <c r="I938" s="64"/>
      <c r="J938" s="64"/>
    </row>
    <row r="939" spans="1:10" ht="15.75" x14ac:dyDescent="0.25">
      <c r="A939" s="983">
        <v>107</v>
      </c>
      <c r="B939" s="166" t="s">
        <v>1636</v>
      </c>
      <c r="C939" s="181" t="s">
        <v>407</v>
      </c>
      <c r="D939" s="116" t="s">
        <v>30</v>
      </c>
      <c r="E939" s="116" t="s">
        <v>51</v>
      </c>
      <c r="F939" s="82">
        <v>51</v>
      </c>
      <c r="G939" s="697"/>
      <c r="H939" s="64"/>
      <c r="I939" s="64"/>
      <c r="J939" s="64"/>
    </row>
    <row r="940" spans="1:10" ht="15.75" x14ac:dyDescent="0.25">
      <c r="A940" s="983">
        <v>108</v>
      </c>
      <c r="B940" s="166" t="s">
        <v>1637</v>
      </c>
      <c r="C940" s="181" t="s">
        <v>4912</v>
      </c>
      <c r="D940" s="116" t="s">
        <v>30</v>
      </c>
      <c r="E940" s="116" t="s">
        <v>51</v>
      </c>
      <c r="F940" s="82">
        <v>65</v>
      </c>
      <c r="G940" s="697"/>
      <c r="H940" s="64"/>
      <c r="I940" s="64"/>
      <c r="J940" s="64"/>
    </row>
    <row r="941" spans="1:10" ht="15.75" x14ac:dyDescent="0.25">
      <c r="A941" s="983">
        <v>109</v>
      </c>
      <c r="B941" s="166" t="s">
        <v>1638</v>
      </c>
      <c r="C941" s="181" t="s">
        <v>412</v>
      </c>
      <c r="D941" s="116" t="s">
        <v>30</v>
      </c>
      <c r="E941" s="116" t="s">
        <v>51</v>
      </c>
      <c r="F941" s="82">
        <v>10</v>
      </c>
      <c r="G941" s="697"/>
      <c r="H941" s="64"/>
      <c r="I941" s="64"/>
      <c r="J941" s="64"/>
    </row>
    <row r="942" spans="1:10" ht="31.5" x14ac:dyDescent="0.25">
      <c r="A942" s="983">
        <v>110</v>
      </c>
      <c r="B942" s="166" t="s">
        <v>1639</v>
      </c>
      <c r="C942" s="181" t="s">
        <v>4913</v>
      </c>
      <c r="D942" s="116" t="s">
        <v>30</v>
      </c>
      <c r="E942" s="116" t="s">
        <v>51</v>
      </c>
      <c r="F942" s="82">
        <v>31</v>
      </c>
      <c r="G942" s="697"/>
      <c r="H942" s="64"/>
      <c r="I942" s="64"/>
      <c r="J942" s="64"/>
    </row>
    <row r="943" spans="1:10" ht="15.75" x14ac:dyDescent="0.25">
      <c r="A943" s="983">
        <v>111</v>
      </c>
      <c r="B943" s="166" t="s">
        <v>1640</v>
      </c>
      <c r="C943" s="181" t="s">
        <v>412</v>
      </c>
      <c r="D943" s="116" t="s">
        <v>30</v>
      </c>
      <c r="E943" s="116" t="s">
        <v>51</v>
      </c>
      <c r="F943" s="82">
        <v>5</v>
      </c>
      <c r="G943" s="697"/>
      <c r="H943" s="64"/>
      <c r="I943" s="64"/>
      <c r="J943" s="64"/>
    </row>
    <row r="944" spans="1:10" ht="15.75" x14ac:dyDescent="0.25">
      <c r="A944" s="983">
        <v>112</v>
      </c>
      <c r="B944" s="166" t="s">
        <v>1641</v>
      </c>
      <c r="C944" s="181" t="s">
        <v>408</v>
      </c>
      <c r="D944" s="116" t="s">
        <v>30</v>
      </c>
      <c r="E944" s="116" t="s">
        <v>51</v>
      </c>
      <c r="F944" s="82">
        <v>53</v>
      </c>
      <c r="G944" s="697"/>
      <c r="H944" s="64"/>
      <c r="I944" s="64"/>
      <c r="J944" s="64"/>
    </row>
    <row r="945" spans="1:10" ht="15.75" x14ac:dyDescent="0.25">
      <c r="A945" s="983">
        <v>113</v>
      </c>
      <c r="B945" s="166" t="s">
        <v>1642</v>
      </c>
      <c r="C945" s="181" t="s">
        <v>408</v>
      </c>
      <c r="D945" s="116" t="s">
        <v>30</v>
      </c>
      <c r="E945" s="116" t="s">
        <v>51</v>
      </c>
      <c r="F945" s="82">
        <v>5</v>
      </c>
      <c r="G945" s="697"/>
      <c r="H945" s="64"/>
      <c r="I945" s="64"/>
      <c r="J945" s="64"/>
    </row>
    <row r="946" spans="1:10" ht="15.75" x14ac:dyDescent="0.25">
      <c r="A946" s="983">
        <v>114</v>
      </c>
      <c r="B946" s="166" t="s">
        <v>1643</v>
      </c>
      <c r="C946" s="181" t="s">
        <v>408</v>
      </c>
      <c r="D946" s="116" t="s">
        <v>30</v>
      </c>
      <c r="E946" s="116" t="s">
        <v>51</v>
      </c>
      <c r="F946" s="82">
        <v>30</v>
      </c>
      <c r="G946" s="697"/>
      <c r="H946" s="64"/>
      <c r="I946" s="64"/>
      <c r="J946" s="64"/>
    </row>
    <row r="947" spans="1:10" ht="15.75" x14ac:dyDescent="0.25">
      <c r="A947" s="983">
        <v>115</v>
      </c>
      <c r="B947" s="166" t="s">
        <v>1644</v>
      </c>
      <c r="C947" s="181" t="s">
        <v>408</v>
      </c>
      <c r="D947" s="116" t="s">
        <v>30</v>
      </c>
      <c r="E947" s="116" t="s">
        <v>51</v>
      </c>
      <c r="F947" s="82">
        <v>9</v>
      </c>
      <c r="G947" s="697"/>
      <c r="H947" s="64"/>
      <c r="I947" s="64"/>
      <c r="J947" s="64"/>
    </row>
    <row r="948" spans="1:10" ht="15.75" x14ac:dyDescent="0.25">
      <c r="A948" s="685" t="s">
        <v>789</v>
      </c>
      <c r="B948" s="230" t="s">
        <v>803</v>
      </c>
      <c r="C948" s="18"/>
      <c r="D948" s="15"/>
      <c r="E948" s="15"/>
      <c r="F948" s="84"/>
      <c r="G948" s="697"/>
      <c r="H948" s="64"/>
      <c r="I948" s="64"/>
      <c r="J948" s="64"/>
    </row>
    <row r="949" spans="1:10" ht="15.75" x14ac:dyDescent="0.25">
      <c r="A949" s="682">
        <v>116</v>
      </c>
      <c r="B949" s="166" t="s">
        <v>1645</v>
      </c>
      <c r="C949" s="181" t="s">
        <v>4914</v>
      </c>
      <c r="D949" s="116" t="s">
        <v>30</v>
      </c>
      <c r="E949" s="116" t="s">
        <v>51</v>
      </c>
      <c r="F949" s="82">
        <v>65</v>
      </c>
      <c r="G949" s="697"/>
      <c r="H949" s="64"/>
      <c r="I949" s="64"/>
      <c r="J949" s="64"/>
    </row>
    <row r="950" spans="1:10" ht="15.75" x14ac:dyDescent="0.25">
      <c r="A950" s="682">
        <v>117</v>
      </c>
      <c r="B950" s="166" t="s">
        <v>1646</v>
      </c>
      <c r="C950" s="181" t="s">
        <v>4914</v>
      </c>
      <c r="D950" s="116" t="s">
        <v>30</v>
      </c>
      <c r="E950" s="116" t="s">
        <v>51</v>
      </c>
      <c r="F950" s="82">
        <v>30</v>
      </c>
      <c r="G950" s="697"/>
      <c r="H950" s="64"/>
      <c r="I950" s="64"/>
      <c r="J950" s="64"/>
    </row>
    <row r="951" spans="1:10" ht="15.75" x14ac:dyDescent="0.25">
      <c r="A951" s="983">
        <v>118</v>
      </c>
      <c r="B951" s="166" t="s">
        <v>1164</v>
      </c>
      <c r="C951" s="181" t="s">
        <v>4914</v>
      </c>
      <c r="D951" s="116" t="s">
        <v>30</v>
      </c>
      <c r="E951" s="116" t="s">
        <v>51</v>
      </c>
      <c r="F951" s="82">
        <v>30</v>
      </c>
      <c r="G951" s="697"/>
      <c r="H951" s="64"/>
      <c r="I951" s="64"/>
      <c r="J951" s="64"/>
    </row>
    <row r="952" spans="1:10" ht="15.75" x14ac:dyDescent="0.25">
      <c r="A952" s="983">
        <v>119</v>
      </c>
      <c r="B952" s="166" t="s">
        <v>1639</v>
      </c>
      <c r="C952" s="181" t="s">
        <v>4914</v>
      </c>
      <c r="D952" s="116" t="s">
        <v>30</v>
      </c>
      <c r="E952" s="116" t="s">
        <v>51</v>
      </c>
      <c r="F952" s="82">
        <v>70</v>
      </c>
      <c r="G952" s="697"/>
      <c r="H952" s="64"/>
      <c r="I952" s="64"/>
      <c r="J952" s="64"/>
    </row>
    <row r="953" spans="1:10" ht="15.75" x14ac:dyDescent="0.25">
      <c r="A953" s="983">
        <v>120</v>
      </c>
      <c r="B953" s="166" t="s">
        <v>1647</v>
      </c>
      <c r="C953" s="181" t="s">
        <v>4914</v>
      </c>
      <c r="D953" s="116" t="s">
        <v>30</v>
      </c>
      <c r="E953" s="116" t="s">
        <v>51</v>
      </c>
      <c r="F953" s="82">
        <v>70</v>
      </c>
      <c r="G953" s="697"/>
      <c r="H953" s="64"/>
      <c r="I953" s="64"/>
      <c r="J953" s="64"/>
    </row>
    <row r="954" spans="1:10" ht="15.75" x14ac:dyDescent="0.25">
      <c r="A954" s="685" t="s">
        <v>790</v>
      </c>
      <c r="B954" s="230" t="s">
        <v>804</v>
      </c>
      <c r="C954" s="16"/>
      <c r="D954" s="15"/>
      <c r="E954" s="15"/>
      <c r="F954" s="84"/>
      <c r="G954" s="697"/>
      <c r="H954" s="64"/>
      <c r="I954" s="64"/>
      <c r="J954" s="64"/>
    </row>
    <row r="955" spans="1:10" ht="15.75" x14ac:dyDescent="0.25">
      <c r="A955" s="682">
        <v>121</v>
      </c>
      <c r="B955" s="167" t="s">
        <v>7030</v>
      </c>
      <c r="C955" s="683"/>
      <c r="D955" s="682"/>
      <c r="E955" s="682"/>
      <c r="F955" s="82"/>
      <c r="G955" s="697"/>
      <c r="H955" s="64"/>
      <c r="I955" s="64"/>
      <c r="J955" s="64"/>
    </row>
    <row r="956" spans="1:10" ht="15.75" x14ac:dyDescent="0.25">
      <c r="A956" s="682">
        <v>122</v>
      </c>
      <c r="B956" s="167" t="s">
        <v>7031</v>
      </c>
      <c r="C956" s="683"/>
      <c r="D956" s="682"/>
      <c r="E956" s="682"/>
      <c r="F956" s="82"/>
      <c r="G956" s="697"/>
      <c r="H956" s="64"/>
      <c r="I956" s="64"/>
      <c r="J956" s="64"/>
    </row>
    <row r="957" spans="1:10" ht="15.75" x14ac:dyDescent="0.25">
      <c r="A957" s="685" t="s">
        <v>794</v>
      </c>
      <c r="B957" s="165" t="s">
        <v>792</v>
      </c>
      <c r="C957" s="18"/>
      <c r="D957" s="15"/>
      <c r="E957" s="15"/>
      <c r="F957" s="89"/>
      <c r="G957" s="697"/>
      <c r="H957" s="64"/>
      <c r="I957" s="64"/>
      <c r="J957" s="64"/>
    </row>
    <row r="958" spans="1:10" ht="15.75" x14ac:dyDescent="0.25">
      <c r="A958" s="684">
        <v>123</v>
      </c>
      <c r="B958" s="168" t="s">
        <v>1648</v>
      </c>
      <c r="C958" s="182" t="s">
        <v>4915</v>
      </c>
      <c r="D958" s="118" t="s">
        <v>334</v>
      </c>
      <c r="E958" s="118" t="s">
        <v>51</v>
      </c>
      <c r="F958" s="87">
        <v>100</v>
      </c>
      <c r="G958" s="697"/>
      <c r="H958" s="64"/>
      <c r="I958" s="64"/>
      <c r="J958" s="64"/>
    </row>
    <row r="959" spans="1:10" ht="15.75" x14ac:dyDescent="0.25">
      <c r="A959" s="684">
        <v>124</v>
      </c>
      <c r="B959" s="168" t="s">
        <v>1649</v>
      </c>
      <c r="C959" s="182" t="s">
        <v>4915</v>
      </c>
      <c r="D959" s="118" t="s">
        <v>334</v>
      </c>
      <c r="E959" s="118" t="s">
        <v>51</v>
      </c>
      <c r="F959" s="87">
        <v>100</v>
      </c>
      <c r="G959" s="697"/>
      <c r="H959" s="64"/>
      <c r="I959" s="64"/>
      <c r="J959" s="64"/>
    </row>
    <row r="960" spans="1:10" ht="15.75" x14ac:dyDescent="0.25">
      <c r="A960" s="984">
        <v>125</v>
      </c>
      <c r="B960" s="168" t="s">
        <v>1650</v>
      </c>
      <c r="C960" s="182" t="s">
        <v>4915</v>
      </c>
      <c r="D960" s="118" t="s">
        <v>334</v>
      </c>
      <c r="E960" s="118" t="s">
        <v>51</v>
      </c>
      <c r="F960" s="87">
        <v>30</v>
      </c>
      <c r="G960" s="697"/>
      <c r="H960" s="64"/>
      <c r="I960" s="64"/>
      <c r="J960" s="64"/>
    </row>
    <row r="961" spans="1:10" ht="15.75" x14ac:dyDescent="0.25">
      <c r="A961" s="984">
        <v>126</v>
      </c>
      <c r="B961" s="168" t="s">
        <v>1651</v>
      </c>
      <c r="C961" s="182" t="s">
        <v>353</v>
      </c>
      <c r="D961" s="118" t="s">
        <v>334</v>
      </c>
      <c r="E961" s="118" t="s">
        <v>51</v>
      </c>
      <c r="F961" s="87">
        <v>15.35</v>
      </c>
      <c r="G961" s="697"/>
      <c r="H961" s="64"/>
      <c r="I961" s="64"/>
      <c r="J961" s="64"/>
    </row>
    <row r="962" spans="1:10" ht="31.5" x14ac:dyDescent="0.25">
      <c r="A962" s="984">
        <v>127</v>
      </c>
      <c r="B962" s="168" t="s">
        <v>4916</v>
      </c>
      <c r="C962" s="182" t="s">
        <v>353</v>
      </c>
      <c r="D962" s="118" t="s">
        <v>334</v>
      </c>
      <c r="E962" s="118" t="s">
        <v>51</v>
      </c>
      <c r="F962" s="87">
        <v>125.99</v>
      </c>
      <c r="G962" s="697"/>
      <c r="H962" s="64"/>
      <c r="I962" s="64"/>
      <c r="J962" s="64"/>
    </row>
    <row r="963" spans="1:10" ht="15.75" x14ac:dyDescent="0.25">
      <c r="A963" s="107"/>
      <c r="B963" s="234"/>
      <c r="C963" s="108"/>
      <c r="D963" s="107"/>
      <c r="E963" s="107"/>
      <c r="F963" s="109"/>
      <c r="G963" s="704"/>
      <c r="H963" s="131"/>
      <c r="I963" s="131"/>
      <c r="J963" s="131"/>
    </row>
    <row r="964" spans="1:10" ht="15.75" x14ac:dyDescent="0.25">
      <c r="A964" s="107"/>
      <c r="B964" s="234"/>
      <c r="C964" s="108"/>
      <c r="D964" s="107"/>
      <c r="E964" s="107"/>
      <c r="F964" s="109"/>
      <c r="G964" s="704"/>
      <c r="H964" s="131"/>
      <c r="I964" s="131"/>
      <c r="J964" s="131"/>
    </row>
    <row r="965" spans="1:10" ht="15.75" x14ac:dyDescent="0.25">
      <c r="A965" s="107"/>
      <c r="B965" s="234"/>
      <c r="C965" s="108"/>
      <c r="D965" s="107"/>
      <c r="E965" s="107"/>
      <c r="F965" s="109"/>
      <c r="G965" s="704"/>
      <c r="H965" s="131"/>
      <c r="I965" s="131"/>
      <c r="J965" s="131"/>
    </row>
    <row r="966" spans="1:10" ht="15.75" x14ac:dyDescent="0.25">
      <c r="A966" s="107"/>
      <c r="B966" s="234"/>
      <c r="C966" s="108"/>
      <c r="D966" s="107"/>
      <c r="E966" s="107"/>
      <c r="F966" s="109"/>
      <c r="G966" s="704"/>
      <c r="H966" s="131"/>
      <c r="I966" s="131"/>
      <c r="J966" s="131"/>
    </row>
    <row r="967" spans="1:10" ht="15.75" x14ac:dyDescent="0.25">
      <c r="A967" s="107"/>
      <c r="B967" s="234"/>
      <c r="C967" s="108"/>
      <c r="D967" s="107"/>
      <c r="E967" s="107"/>
      <c r="F967" s="109"/>
      <c r="G967" s="704"/>
      <c r="H967" s="131"/>
      <c r="I967" s="131"/>
      <c r="J967" s="131"/>
    </row>
    <row r="968" spans="1:10" ht="15.75" x14ac:dyDescent="0.25">
      <c r="A968" s="107"/>
      <c r="B968" s="234"/>
      <c r="C968" s="108"/>
      <c r="D968" s="107"/>
      <c r="E968" s="107"/>
      <c r="F968" s="109"/>
      <c r="G968" s="704"/>
      <c r="H968" s="131"/>
      <c r="I968" s="131"/>
      <c r="J968" s="131"/>
    </row>
    <row r="969" spans="1:10" ht="15.75" x14ac:dyDescent="0.25">
      <c r="A969" s="107"/>
      <c r="B969" s="234"/>
      <c r="C969" s="108"/>
      <c r="D969" s="107"/>
      <c r="E969" s="107"/>
      <c r="F969" s="109"/>
      <c r="G969" s="704"/>
      <c r="H969" s="131"/>
      <c r="I969" s="131"/>
      <c r="J969" s="131"/>
    </row>
    <row r="970" spans="1:10" ht="15.75" x14ac:dyDescent="0.25">
      <c r="A970" s="107"/>
      <c r="B970" s="234"/>
      <c r="C970" s="108"/>
      <c r="D970" s="107"/>
      <c r="E970" s="107"/>
      <c r="F970" s="109"/>
      <c r="G970" s="704"/>
      <c r="H970" s="131"/>
      <c r="I970" s="131"/>
      <c r="J970" s="131"/>
    </row>
    <row r="971" spans="1:10" ht="15.75" x14ac:dyDescent="0.25">
      <c r="A971" s="107"/>
      <c r="B971" s="234"/>
      <c r="C971" s="108"/>
      <c r="D971" s="107"/>
      <c r="E971" s="107"/>
      <c r="F971" s="109"/>
      <c r="G971" s="704"/>
      <c r="H971" s="131"/>
      <c r="I971" s="131"/>
      <c r="J971" s="131"/>
    </row>
    <row r="972" spans="1:10" ht="15.75" x14ac:dyDescent="0.25">
      <c r="A972" s="107"/>
      <c r="B972" s="234"/>
      <c r="C972" s="108"/>
      <c r="D972" s="107"/>
      <c r="E972" s="107"/>
      <c r="F972" s="109"/>
      <c r="G972" s="704"/>
      <c r="H972" s="131"/>
      <c r="I972" s="131"/>
      <c r="J972" s="131"/>
    </row>
    <row r="973" spans="1:10" ht="15.75" x14ac:dyDescent="0.25">
      <c r="A973" s="107"/>
      <c r="B973" s="234"/>
      <c r="C973" s="108"/>
      <c r="D973" s="107"/>
      <c r="E973" s="107"/>
      <c r="F973" s="109"/>
      <c r="G973" s="704"/>
      <c r="H973" s="131"/>
      <c r="I973" s="131"/>
      <c r="J973" s="131"/>
    </row>
    <row r="974" spans="1:10" ht="15.75" x14ac:dyDescent="0.25">
      <c r="A974" s="107"/>
      <c r="B974" s="234"/>
      <c r="C974" s="108"/>
      <c r="D974" s="107"/>
      <c r="E974" s="107"/>
      <c r="F974" s="109"/>
      <c r="G974" s="704"/>
      <c r="H974" s="131"/>
      <c r="I974" s="131"/>
      <c r="J974" s="131"/>
    </row>
    <row r="975" spans="1:10" ht="15.75" x14ac:dyDescent="0.25">
      <c r="A975" s="21" t="s">
        <v>415</v>
      </c>
      <c r="B975" s="22" t="s">
        <v>416</v>
      </c>
      <c r="C975" s="22"/>
      <c r="D975" s="21"/>
      <c r="E975" s="21"/>
      <c r="F975" s="48"/>
      <c r="G975" s="705"/>
      <c r="H975" s="114"/>
      <c r="I975" s="114"/>
      <c r="J975" s="114"/>
    </row>
    <row r="976" spans="1:10" ht="15.75" x14ac:dyDescent="0.25">
      <c r="A976" s="33" t="s">
        <v>3</v>
      </c>
      <c r="B976" s="34" t="s">
        <v>206</v>
      </c>
      <c r="C976" s="18"/>
      <c r="D976" s="33"/>
      <c r="E976" s="33"/>
      <c r="F976" s="49"/>
      <c r="G976" s="706"/>
      <c r="H976" s="2"/>
      <c r="I976" s="2"/>
      <c r="J976" s="2"/>
    </row>
    <row r="977" spans="1:10" ht="15.75" x14ac:dyDescent="0.25">
      <c r="A977" s="36">
        <v>1</v>
      </c>
      <c r="B977" s="170" t="s">
        <v>1652</v>
      </c>
      <c r="C977" s="26" t="s">
        <v>807</v>
      </c>
      <c r="D977" s="42" t="s">
        <v>30</v>
      </c>
      <c r="E977" s="27" t="s">
        <v>7</v>
      </c>
      <c r="F977" s="219">
        <v>37</v>
      </c>
      <c r="G977" s="707">
        <v>700</v>
      </c>
      <c r="H977" s="156"/>
      <c r="I977" s="156" t="s">
        <v>5001</v>
      </c>
      <c r="J977" s="2"/>
    </row>
    <row r="978" spans="1:10" ht="15.75" x14ac:dyDescent="0.25">
      <c r="A978" s="36">
        <v>2</v>
      </c>
      <c r="B978" s="170" t="s">
        <v>1653</v>
      </c>
      <c r="C978" s="26" t="s">
        <v>807</v>
      </c>
      <c r="D978" s="42" t="s">
        <v>30</v>
      </c>
      <c r="E978" s="27" t="s">
        <v>7</v>
      </c>
      <c r="F978" s="219">
        <v>26</v>
      </c>
      <c r="G978" s="707">
        <v>900</v>
      </c>
      <c r="H978" s="156"/>
      <c r="I978" s="156" t="s">
        <v>5001</v>
      </c>
      <c r="J978" s="2"/>
    </row>
    <row r="979" spans="1:10" ht="15.75" x14ac:dyDescent="0.25">
      <c r="A979" s="36">
        <v>3</v>
      </c>
      <c r="B979" s="170" t="s">
        <v>1654</v>
      </c>
      <c r="C979" s="26" t="s">
        <v>807</v>
      </c>
      <c r="D979" s="42" t="s">
        <v>30</v>
      </c>
      <c r="E979" s="27" t="s">
        <v>7</v>
      </c>
      <c r="F979" s="219">
        <v>48.5</v>
      </c>
      <c r="G979" s="707">
        <v>1200</v>
      </c>
      <c r="H979" s="156"/>
      <c r="I979" s="156" t="s">
        <v>5001</v>
      </c>
      <c r="J979" s="2"/>
    </row>
    <row r="980" spans="1:10" ht="15.75" x14ac:dyDescent="0.25">
      <c r="A980" s="36">
        <v>4</v>
      </c>
      <c r="B980" s="170" t="s">
        <v>1655</v>
      </c>
      <c r="C980" s="26" t="s">
        <v>806</v>
      </c>
      <c r="D980" s="42" t="s">
        <v>30</v>
      </c>
      <c r="E980" s="27" t="s">
        <v>51</v>
      </c>
      <c r="F980" s="219">
        <f>21.4-8+20</f>
        <v>33.4</v>
      </c>
      <c r="G980" s="707">
        <v>200</v>
      </c>
      <c r="H980" s="156"/>
      <c r="I980" s="156" t="s">
        <v>58</v>
      </c>
      <c r="J980" s="2"/>
    </row>
    <row r="981" spans="1:10" ht="15.75" x14ac:dyDescent="0.25">
      <c r="A981" s="36">
        <v>5</v>
      </c>
      <c r="B981" s="170" t="s">
        <v>1656</v>
      </c>
      <c r="C981" s="26" t="s">
        <v>806</v>
      </c>
      <c r="D981" s="42" t="s">
        <v>30</v>
      </c>
      <c r="E981" s="27" t="s">
        <v>51</v>
      </c>
      <c r="F981" s="219">
        <v>16</v>
      </c>
      <c r="G981" s="707">
        <v>600</v>
      </c>
      <c r="H981" s="156"/>
      <c r="I981" s="156" t="s">
        <v>58</v>
      </c>
      <c r="J981" s="2"/>
    </row>
    <row r="982" spans="1:10" ht="15.75" x14ac:dyDescent="0.25">
      <c r="A982" s="36">
        <v>6</v>
      </c>
      <c r="B982" s="170" t="s">
        <v>1657</v>
      </c>
      <c r="C982" s="26" t="s">
        <v>806</v>
      </c>
      <c r="D982" s="42" t="s">
        <v>30</v>
      </c>
      <c r="E982" s="27" t="s">
        <v>7</v>
      </c>
      <c r="F982" s="219">
        <f>50+35.5</f>
        <v>85.5</v>
      </c>
      <c r="G982" s="707">
        <v>1270</v>
      </c>
      <c r="H982" s="156"/>
      <c r="I982" s="156" t="s">
        <v>58</v>
      </c>
      <c r="J982" s="2"/>
    </row>
    <row r="983" spans="1:10" ht="15.75" x14ac:dyDescent="0.25">
      <c r="A983" s="36">
        <v>7</v>
      </c>
      <c r="B983" s="235" t="s">
        <v>1658</v>
      </c>
      <c r="C983" s="26" t="s">
        <v>4959</v>
      </c>
      <c r="D983" s="42" t="s">
        <v>30</v>
      </c>
      <c r="E983" s="27" t="s">
        <v>51</v>
      </c>
      <c r="F983" s="219">
        <v>30</v>
      </c>
      <c r="G983" s="707">
        <v>700</v>
      </c>
      <c r="H983" s="156"/>
      <c r="I983" s="156" t="s">
        <v>58</v>
      </c>
      <c r="J983" s="2"/>
    </row>
    <row r="984" spans="1:10" ht="15.75" x14ac:dyDescent="0.25">
      <c r="A984" s="36">
        <v>8</v>
      </c>
      <c r="B984" s="235" t="s">
        <v>1659</v>
      </c>
      <c r="C984" s="26" t="s">
        <v>4959</v>
      </c>
      <c r="D984" s="42" t="s">
        <v>30</v>
      </c>
      <c r="E984" s="27" t="s">
        <v>51</v>
      </c>
      <c r="F984" s="219">
        <v>18</v>
      </c>
      <c r="G984" s="707">
        <v>400</v>
      </c>
      <c r="H984" s="156"/>
      <c r="I984" s="156" t="s">
        <v>58</v>
      </c>
      <c r="J984" s="2"/>
    </row>
    <row r="985" spans="1:10" ht="15.75" x14ac:dyDescent="0.25">
      <c r="A985" s="36">
        <v>9</v>
      </c>
      <c r="B985" s="235" t="s">
        <v>1660</v>
      </c>
      <c r="C985" s="26" t="s">
        <v>4959</v>
      </c>
      <c r="D985" s="42" t="s">
        <v>30</v>
      </c>
      <c r="E985" s="27" t="s">
        <v>51</v>
      </c>
      <c r="F985" s="219">
        <v>19.649999999999999</v>
      </c>
      <c r="G985" s="707">
        <v>170</v>
      </c>
      <c r="H985" s="156"/>
      <c r="I985" s="156" t="s">
        <v>58</v>
      </c>
      <c r="J985" s="2"/>
    </row>
    <row r="986" spans="1:10" ht="15.75" x14ac:dyDescent="0.25">
      <c r="A986" s="36">
        <v>10</v>
      </c>
      <c r="B986" s="235" t="s">
        <v>1661</v>
      </c>
      <c r="C986" s="26" t="s">
        <v>956</v>
      </c>
      <c r="D986" s="42" t="s">
        <v>30</v>
      </c>
      <c r="E986" s="27" t="s">
        <v>51</v>
      </c>
      <c r="F986" s="219">
        <v>15</v>
      </c>
      <c r="G986" s="707">
        <v>1050</v>
      </c>
      <c r="H986" s="156"/>
      <c r="I986" s="156" t="s">
        <v>58</v>
      </c>
      <c r="J986" s="2"/>
    </row>
    <row r="987" spans="1:10" ht="15.75" x14ac:dyDescent="0.25">
      <c r="A987" s="36">
        <v>11</v>
      </c>
      <c r="B987" s="235" t="s">
        <v>1662</v>
      </c>
      <c r="C987" s="26" t="s">
        <v>956</v>
      </c>
      <c r="D987" s="42" t="s">
        <v>30</v>
      </c>
      <c r="E987" s="27" t="s">
        <v>51</v>
      </c>
      <c r="F987" s="219">
        <f>4.95+8.38</f>
        <v>13.330000000000002</v>
      </c>
      <c r="G987" s="707">
        <v>602</v>
      </c>
      <c r="H987" s="156"/>
      <c r="I987" s="156" t="s">
        <v>58</v>
      </c>
      <c r="J987" s="2"/>
    </row>
    <row r="988" spans="1:10" ht="15.75" x14ac:dyDescent="0.25">
      <c r="A988" s="36">
        <v>12</v>
      </c>
      <c r="B988" s="235" t="s">
        <v>1663</v>
      </c>
      <c r="C988" s="26" t="s">
        <v>956</v>
      </c>
      <c r="D988" s="42" t="s">
        <v>30</v>
      </c>
      <c r="E988" s="27" t="s">
        <v>51</v>
      </c>
      <c r="F988" s="219">
        <v>50</v>
      </c>
      <c r="G988" s="707">
        <v>950</v>
      </c>
      <c r="H988" s="156"/>
      <c r="I988" s="156" t="s">
        <v>58</v>
      </c>
      <c r="J988" s="2"/>
    </row>
    <row r="989" spans="1:10" ht="15.75" x14ac:dyDescent="0.25">
      <c r="A989" s="36">
        <v>13</v>
      </c>
      <c r="B989" s="235" t="s">
        <v>1664</v>
      </c>
      <c r="C989" s="26" t="s">
        <v>956</v>
      </c>
      <c r="D989" s="42" t="s">
        <v>30</v>
      </c>
      <c r="E989" s="27" t="s">
        <v>51</v>
      </c>
      <c r="F989" s="219">
        <v>28</v>
      </c>
      <c r="G989" s="707">
        <v>800</v>
      </c>
      <c r="H989" s="156"/>
      <c r="I989" s="156" t="s">
        <v>58</v>
      </c>
      <c r="J989" s="2"/>
    </row>
    <row r="990" spans="1:10" ht="15.75" x14ac:dyDescent="0.25">
      <c r="A990" s="36">
        <v>14</v>
      </c>
      <c r="B990" s="235" t="s">
        <v>1665</v>
      </c>
      <c r="C990" s="26" t="s">
        <v>805</v>
      </c>
      <c r="D990" s="42" t="s">
        <v>30</v>
      </c>
      <c r="E990" s="27" t="s">
        <v>51</v>
      </c>
      <c r="F990" s="219">
        <v>30</v>
      </c>
      <c r="G990" s="707">
        <v>300</v>
      </c>
      <c r="H990" s="156"/>
      <c r="I990" s="156" t="s">
        <v>58</v>
      </c>
      <c r="J990" s="2"/>
    </row>
    <row r="991" spans="1:10" ht="15.75" x14ac:dyDescent="0.25">
      <c r="A991" s="36">
        <v>15</v>
      </c>
      <c r="B991" s="235" t="s">
        <v>1666</v>
      </c>
      <c r="C991" s="26" t="s">
        <v>805</v>
      </c>
      <c r="D991" s="42" t="s">
        <v>30</v>
      </c>
      <c r="E991" s="27" t="s">
        <v>51</v>
      </c>
      <c r="F991" s="219">
        <v>26.9</v>
      </c>
      <c r="G991" s="707">
        <v>330</v>
      </c>
      <c r="H991" s="156"/>
      <c r="I991" s="156" t="s">
        <v>58</v>
      </c>
      <c r="J991" s="2"/>
    </row>
    <row r="992" spans="1:10" ht="15.75" x14ac:dyDescent="0.25">
      <c r="A992" s="33" t="s">
        <v>7</v>
      </c>
      <c r="B992" s="34" t="s">
        <v>18</v>
      </c>
      <c r="C992" s="18"/>
      <c r="D992" s="33"/>
      <c r="E992" s="33"/>
      <c r="F992" s="49"/>
      <c r="G992" s="706"/>
      <c r="H992" s="2"/>
      <c r="I992" s="2"/>
      <c r="J992" s="2"/>
    </row>
    <row r="993" spans="1:12" ht="15.75" x14ac:dyDescent="0.25">
      <c r="A993" s="27">
        <v>16</v>
      </c>
      <c r="B993" s="235" t="s">
        <v>1655</v>
      </c>
      <c r="C993" s="26" t="s">
        <v>808</v>
      </c>
      <c r="D993" s="42" t="s">
        <v>30</v>
      </c>
      <c r="E993" s="27" t="s">
        <v>51</v>
      </c>
      <c r="F993" s="219">
        <v>31</v>
      </c>
      <c r="G993" s="707">
        <v>1500</v>
      </c>
      <c r="H993" s="156"/>
      <c r="I993" s="2"/>
      <c r="J993" s="2"/>
    </row>
    <row r="994" spans="1:12" ht="15.75" x14ac:dyDescent="0.25">
      <c r="A994" s="27">
        <v>17</v>
      </c>
      <c r="B994" s="235" t="s">
        <v>1658</v>
      </c>
      <c r="C994" s="26" t="s">
        <v>808</v>
      </c>
      <c r="D994" s="42" t="s">
        <v>30</v>
      </c>
      <c r="E994" s="27" t="s">
        <v>51</v>
      </c>
      <c r="F994" s="219">
        <v>35</v>
      </c>
      <c r="G994" s="707">
        <v>2300</v>
      </c>
      <c r="H994" s="156"/>
      <c r="I994" s="2"/>
      <c r="J994" s="2"/>
    </row>
    <row r="995" spans="1:12" ht="15.75" x14ac:dyDescent="0.25">
      <c r="A995" s="27">
        <v>18</v>
      </c>
      <c r="B995" s="235" t="s">
        <v>1661</v>
      </c>
      <c r="C995" s="26" t="s">
        <v>808</v>
      </c>
      <c r="D995" s="42" t="s">
        <v>30</v>
      </c>
      <c r="E995" s="27" t="s">
        <v>51</v>
      </c>
      <c r="F995" s="219">
        <v>34</v>
      </c>
      <c r="G995" s="707">
        <v>0</v>
      </c>
      <c r="H995" s="156"/>
      <c r="I995" s="2"/>
      <c r="J995" s="2"/>
    </row>
    <row r="996" spans="1:12" ht="15.75" x14ac:dyDescent="0.25">
      <c r="A996" s="27">
        <v>19</v>
      </c>
      <c r="B996" s="235" t="s">
        <v>1662</v>
      </c>
      <c r="C996" s="26" t="s">
        <v>808</v>
      </c>
      <c r="D996" s="42" t="s">
        <v>30</v>
      </c>
      <c r="E996" s="27" t="s">
        <v>51</v>
      </c>
      <c r="F996" s="219">
        <v>38</v>
      </c>
      <c r="G996" s="707">
        <v>800</v>
      </c>
      <c r="H996" s="156"/>
      <c r="I996" s="2"/>
      <c r="J996" s="2"/>
    </row>
    <row r="997" spans="1:12" ht="15.75" x14ac:dyDescent="0.25">
      <c r="A997" s="27">
        <v>20</v>
      </c>
      <c r="B997" s="235" t="s">
        <v>1663</v>
      </c>
      <c r="C997" s="26" t="s">
        <v>808</v>
      </c>
      <c r="D997" s="42" t="s">
        <v>30</v>
      </c>
      <c r="E997" s="27" t="s">
        <v>51</v>
      </c>
      <c r="F997" s="219">
        <v>19</v>
      </c>
      <c r="G997" s="707">
        <v>750</v>
      </c>
      <c r="H997" s="156"/>
      <c r="I997" s="2"/>
      <c r="J997" s="2"/>
    </row>
    <row r="998" spans="1:12" ht="15.75" x14ac:dyDescent="0.25">
      <c r="A998" s="27">
        <v>21</v>
      </c>
      <c r="B998" s="235" t="s">
        <v>1667</v>
      </c>
      <c r="C998" s="26" t="s">
        <v>5889</v>
      </c>
      <c r="D998" s="42" t="s">
        <v>30</v>
      </c>
      <c r="E998" s="27" t="s">
        <v>51</v>
      </c>
      <c r="F998" s="219">
        <v>80.7</v>
      </c>
      <c r="G998" s="707">
        <v>3300</v>
      </c>
      <c r="H998" s="156"/>
      <c r="I998" s="2"/>
      <c r="J998" s="2"/>
      <c r="L998" s="160"/>
    </row>
    <row r="999" spans="1:12" ht="15.75" x14ac:dyDescent="0.25">
      <c r="A999" s="27">
        <v>22</v>
      </c>
      <c r="B999" s="235" t="s">
        <v>1668</v>
      </c>
      <c r="C999" s="26" t="s">
        <v>808</v>
      </c>
      <c r="D999" s="42" t="s">
        <v>30</v>
      </c>
      <c r="E999" s="27" t="s">
        <v>51</v>
      </c>
      <c r="F999" s="219">
        <v>20</v>
      </c>
      <c r="G999" s="707">
        <v>2100</v>
      </c>
      <c r="H999" s="156"/>
      <c r="I999" s="2"/>
      <c r="J999" s="2"/>
    </row>
    <row r="1000" spans="1:12" ht="15.75" x14ac:dyDescent="0.25">
      <c r="A1000" s="27">
        <v>23</v>
      </c>
      <c r="B1000" s="235" t="s">
        <v>1655</v>
      </c>
      <c r="C1000" s="26" t="s">
        <v>4957</v>
      </c>
      <c r="D1000" s="42" t="s">
        <v>30</v>
      </c>
      <c r="E1000" s="27" t="s">
        <v>51</v>
      </c>
      <c r="F1000" s="219">
        <v>15.1</v>
      </c>
      <c r="G1000" s="707">
        <v>1600</v>
      </c>
      <c r="H1000" s="156"/>
      <c r="I1000" s="2"/>
      <c r="J1000" s="2"/>
    </row>
    <row r="1001" spans="1:12" ht="15.75" x14ac:dyDescent="0.25">
      <c r="A1001" s="27">
        <v>24</v>
      </c>
      <c r="B1001" s="235" t="s">
        <v>1658</v>
      </c>
      <c r="C1001" s="26" t="s">
        <v>4957</v>
      </c>
      <c r="D1001" s="42" t="s">
        <v>30</v>
      </c>
      <c r="E1001" s="27" t="s">
        <v>51</v>
      </c>
      <c r="F1001" s="219">
        <v>5</v>
      </c>
      <c r="G1001" s="707">
        <v>700</v>
      </c>
      <c r="H1001" s="156"/>
      <c r="I1001" s="2"/>
      <c r="J1001" s="2"/>
    </row>
    <row r="1002" spans="1:12" ht="15.75" x14ac:dyDescent="0.25">
      <c r="A1002" s="27">
        <v>25</v>
      </c>
      <c r="B1002" s="235" t="s">
        <v>1661</v>
      </c>
      <c r="C1002" s="26" t="s">
        <v>4957</v>
      </c>
      <c r="D1002" s="42" t="s">
        <v>30</v>
      </c>
      <c r="E1002" s="27" t="s">
        <v>51</v>
      </c>
      <c r="F1002" s="219">
        <v>7</v>
      </c>
      <c r="G1002" s="707">
        <v>850</v>
      </c>
      <c r="H1002" s="156"/>
      <c r="I1002" s="2"/>
      <c r="J1002" s="2"/>
    </row>
    <row r="1003" spans="1:12" ht="15.75" x14ac:dyDescent="0.25">
      <c r="A1003" s="27">
        <v>26</v>
      </c>
      <c r="B1003" s="235" t="s">
        <v>1669</v>
      </c>
      <c r="C1003" s="26" t="s">
        <v>4957</v>
      </c>
      <c r="D1003" s="42" t="s">
        <v>30</v>
      </c>
      <c r="E1003" s="27" t="s">
        <v>51</v>
      </c>
      <c r="F1003" s="219">
        <v>27</v>
      </c>
      <c r="G1003" s="707">
        <v>2100</v>
      </c>
      <c r="H1003" s="156"/>
      <c r="I1003" s="2"/>
      <c r="J1003" s="2"/>
    </row>
    <row r="1004" spans="1:12" ht="15.75" x14ac:dyDescent="0.25">
      <c r="A1004" s="27">
        <v>27</v>
      </c>
      <c r="B1004" s="235" t="s">
        <v>1670</v>
      </c>
      <c r="C1004" s="26" t="s">
        <v>810</v>
      </c>
      <c r="D1004" s="42" t="s">
        <v>30</v>
      </c>
      <c r="E1004" s="27" t="s">
        <v>51</v>
      </c>
      <c r="F1004" s="219">
        <v>35</v>
      </c>
      <c r="G1004" s="707">
        <v>2400</v>
      </c>
      <c r="H1004" s="156"/>
      <c r="I1004" s="2"/>
      <c r="J1004" s="2"/>
    </row>
    <row r="1005" spans="1:12" ht="15.75" x14ac:dyDescent="0.25">
      <c r="A1005" s="27">
        <v>28</v>
      </c>
      <c r="B1005" s="235" t="s">
        <v>1671</v>
      </c>
      <c r="C1005" s="26" t="s">
        <v>810</v>
      </c>
      <c r="D1005" s="42" t="s">
        <v>30</v>
      </c>
      <c r="E1005" s="27" t="s">
        <v>51</v>
      </c>
      <c r="F1005" s="219">
        <v>31</v>
      </c>
      <c r="G1005" s="707">
        <v>2100</v>
      </c>
      <c r="H1005" s="156"/>
      <c r="I1005" s="2"/>
      <c r="J1005" s="2"/>
    </row>
    <row r="1006" spans="1:12" ht="15.75" x14ac:dyDescent="0.25">
      <c r="A1006" s="27">
        <v>29</v>
      </c>
      <c r="B1006" s="235" t="s">
        <v>1672</v>
      </c>
      <c r="C1006" s="26" t="s">
        <v>810</v>
      </c>
      <c r="D1006" s="42" t="s">
        <v>30</v>
      </c>
      <c r="E1006" s="27" t="s">
        <v>51</v>
      </c>
      <c r="F1006" s="219">
        <v>37</v>
      </c>
      <c r="G1006" s="707">
        <v>2650</v>
      </c>
      <c r="H1006" s="156"/>
      <c r="I1006" s="2"/>
      <c r="J1006" s="2"/>
    </row>
    <row r="1007" spans="1:12" ht="15.75" x14ac:dyDescent="0.25">
      <c r="A1007" s="27">
        <v>30</v>
      </c>
      <c r="B1007" s="235" t="s">
        <v>1673</v>
      </c>
      <c r="C1007" s="26" t="s">
        <v>810</v>
      </c>
      <c r="D1007" s="42" t="s">
        <v>30</v>
      </c>
      <c r="E1007" s="27" t="s">
        <v>51</v>
      </c>
      <c r="F1007" s="219">
        <v>35</v>
      </c>
      <c r="G1007" s="707">
        <v>2900</v>
      </c>
      <c r="H1007" s="156"/>
      <c r="I1007" s="2"/>
      <c r="J1007" s="2"/>
    </row>
    <row r="1008" spans="1:12" ht="15.75" x14ac:dyDescent="0.25">
      <c r="A1008" s="27">
        <v>31</v>
      </c>
      <c r="B1008" s="235" t="s">
        <v>1674</v>
      </c>
      <c r="C1008" s="26" t="s">
        <v>810</v>
      </c>
      <c r="D1008" s="42" t="s">
        <v>30</v>
      </c>
      <c r="E1008" s="27" t="s">
        <v>7</v>
      </c>
      <c r="F1008" s="219">
        <v>4.62</v>
      </c>
      <c r="G1008" s="707">
        <v>100</v>
      </c>
      <c r="H1008" s="156"/>
      <c r="I1008" s="2"/>
      <c r="J1008" s="2"/>
    </row>
    <row r="1009" spans="1:10" ht="15.75" x14ac:dyDescent="0.25">
      <c r="A1009" s="27">
        <v>32</v>
      </c>
      <c r="B1009" s="235" t="s">
        <v>1670</v>
      </c>
      <c r="C1009" s="26" t="s">
        <v>4958</v>
      </c>
      <c r="D1009" s="42" t="s">
        <v>30</v>
      </c>
      <c r="E1009" s="27" t="s">
        <v>51</v>
      </c>
      <c r="F1009" s="219">
        <v>24.6</v>
      </c>
      <c r="G1009" s="707">
        <v>1900</v>
      </c>
      <c r="H1009" s="156"/>
      <c r="I1009" s="2"/>
      <c r="J1009" s="2"/>
    </row>
    <row r="1010" spans="1:10" ht="15.75" x14ac:dyDescent="0.25">
      <c r="A1010" s="27">
        <v>33</v>
      </c>
      <c r="B1010" s="235" t="s">
        <v>1669</v>
      </c>
      <c r="C1010" s="26" t="s">
        <v>4958</v>
      </c>
      <c r="D1010" s="42" t="s">
        <v>30</v>
      </c>
      <c r="E1010" s="27" t="s">
        <v>51</v>
      </c>
      <c r="F1010" s="219">
        <v>24</v>
      </c>
      <c r="G1010" s="707">
        <v>1600</v>
      </c>
      <c r="H1010" s="156"/>
      <c r="I1010" s="2"/>
      <c r="J1010" s="2"/>
    </row>
    <row r="1011" spans="1:10" ht="15.75" x14ac:dyDescent="0.25">
      <c r="A1011" s="27">
        <v>34</v>
      </c>
      <c r="B1011" s="235" t="s">
        <v>1675</v>
      </c>
      <c r="C1011" s="26" t="s">
        <v>809</v>
      </c>
      <c r="D1011" s="42" t="s">
        <v>30</v>
      </c>
      <c r="E1011" s="27" t="s">
        <v>51</v>
      </c>
      <c r="F1011" s="219">
        <f>6.3+3</f>
        <v>9.3000000000000007</v>
      </c>
      <c r="G1011" s="707">
        <v>1150</v>
      </c>
      <c r="H1011" s="156"/>
      <c r="I1011" s="2"/>
      <c r="J1011" s="2"/>
    </row>
    <row r="1012" spans="1:10" ht="15.75" x14ac:dyDescent="0.25">
      <c r="A1012" s="27">
        <v>35</v>
      </c>
      <c r="B1012" s="235" t="s">
        <v>1676</v>
      </c>
      <c r="C1012" s="26" t="s">
        <v>809</v>
      </c>
      <c r="D1012" s="42" t="s">
        <v>30</v>
      </c>
      <c r="E1012" s="27" t="s">
        <v>51</v>
      </c>
      <c r="F1012" s="219">
        <f>6.5+3</f>
        <v>9.5</v>
      </c>
      <c r="G1012" s="707">
        <v>1200</v>
      </c>
      <c r="H1012" s="156"/>
      <c r="I1012" s="2"/>
      <c r="J1012" s="2"/>
    </row>
    <row r="1013" spans="1:10" ht="15.75" x14ac:dyDescent="0.25">
      <c r="A1013" s="27">
        <v>36</v>
      </c>
      <c r="B1013" s="235" t="s">
        <v>1677</v>
      </c>
      <c r="C1013" s="26" t="s">
        <v>809</v>
      </c>
      <c r="D1013" s="42" t="s">
        <v>30</v>
      </c>
      <c r="E1013" s="27" t="s">
        <v>7</v>
      </c>
      <c r="F1013" s="219">
        <f>7+15</f>
        <v>22</v>
      </c>
      <c r="G1013" s="707">
        <v>2000</v>
      </c>
      <c r="H1013" s="156"/>
      <c r="I1013" s="2"/>
      <c r="J1013" s="2"/>
    </row>
    <row r="1014" spans="1:10" ht="15.75" x14ac:dyDescent="0.25">
      <c r="A1014" s="27">
        <v>37</v>
      </c>
      <c r="B1014" s="235" t="s">
        <v>1678</v>
      </c>
      <c r="C1014" s="26" t="s">
        <v>811</v>
      </c>
      <c r="D1014" s="42" t="s">
        <v>30</v>
      </c>
      <c r="E1014" s="27" t="s">
        <v>7</v>
      </c>
      <c r="F1014" s="219">
        <f>45+30+27.7</f>
        <v>102.7</v>
      </c>
      <c r="G1014" s="707">
        <v>3100</v>
      </c>
      <c r="H1014" s="156">
        <v>1000</v>
      </c>
      <c r="I1014" s="2"/>
      <c r="J1014" s="2"/>
    </row>
    <row r="1015" spans="1:10" ht="15.75" x14ac:dyDescent="0.25">
      <c r="A1015" s="27">
        <v>38</v>
      </c>
      <c r="B1015" s="235" t="s">
        <v>1669</v>
      </c>
      <c r="C1015" s="26" t="s">
        <v>811</v>
      </c>
      <c r="D1015" s="42" t="s">
        <v>30</v>
      </c>
      <c r="E1015" s="27" t="s">
        <v>51</v>
      </c>
      <c r="F1015" s="219">
        <v>4.3</v>
      </c>
      <c r="G1015" s="707">
        <v>450</v>
      </c>
      <c r="H1015" s="156"/>
      <c r="I1015" s="2"/>
      <c r="J1015" s="2"/>
    </row>
    <row r="1016" spans="1:10" ht="15.75" x14ac:dyDescent="0.25">
      <c r="A1016" s="33" t="s">
        <v>51</v>
      </c>
      <c r="B1016" s="34" t="s">
        <v>911</v>
      </c>
      <c r="C1016" s="18"/>
      <c r="D1016" s="33"/>
      <c r="E1016" s="33"/>
      <c r="F1016" s="49"/>
      <c r="G1016" s="706"/>
      <c r="H1016" s="2"/>
      <c r="I1016" s="2"/>
      <c r="J1016" s="2"/>
    </row>
    <row r="1017" spans="1:10" ht="15.75" x14ac:dyDescent="0.25">
      <c r="A1017" s="36">
        <v>39</v>
      </c>
      <c r="B1017" s="235" t="s">
        <v>1679</v>
      </c>
      <c r="C1017" s="26" t="s">
        <v>957</v>
      </c>
      <c r="D1017" s="42" t="s">
        <v>30</v>
      </c>
      <c r="E1017" s="27" t="s">
        <v>51</v>
      </c>
      <c r="F1017" s="219">
        <v>12.13</v>
      </c>
      <c r="G1017" s="707"/>
      <c r="H1017" s="156"/>
      <c r="I1017" s="2"/>
      <c r="J1017" s="2"/>
    </row>
    <row r="1018" spans="1:10" ht="15.75" x14ac:dyDescent="0.25">
      <c r="A1018" s="36">
        <v>40</v>
      </c>
      <c r="B1018" s="235" t="s">
        <v>1675</v>
      </c>
      <c r="C1018" s="26" t="s">
        <v>957</v>
      </c>
      <c r="D1018" s="42" t="s">
        <v>30</v>
      </c>
      <c r="E1018" s="27" t="s">
        <v>51</v>
      </c>
      <c r="F1018" s="219">
        <v>16</v>
      </c>
      <c r="G1018" s="707"/>
      <c r="H1018" s="156"/>
      <c r="I1018" s="2"/>
      <c r="J1018" s="2"/>
    </row>
    <row r="1019" spans="1:10" ht="15.75" x14ac:dyDescent="0.25">
      <c r="A1019" s="36">
        <v>41</v>
      </c>
      <c r="B1019" s="235" t="s">
        <v>1676</v>
      </c>
      <c r="C1019" s="26" t="s">
        <v>957</v>
      </c>
      <c r="D1019" s="42" t="s">
        <v>30</v>
      </c>
      <c r="E1019" s="27" t="s">
        <v>51</v>
      </c>
      <c r="F1019" s="219">
        <v>20</v>
      </c>
      <c r="G1019" s="707"/>
      <c r="H1019" s="156"/>
      <c r="I1019" s="2"/>
      <c r="J1019" s="2"/>
    </row>
    <row r="1020" spans="1:10" ht="15.75" x14ac:dyDescent="0.25">
      <c r="A1020" s="36">
        <v>42</v>
      </c>
      <c r="B1020" s="235" t="s">
        <v>1680</v>
      </c>
      <c r="C1020" s="26" t="s">
        <v>957</v>
      </c>
      <c r="D1020" s="42" t="s">
        <v>30</v>
      </c>
      <c r="E1020" s="27" t="s">
        <v>51</v>
      </c>
      <c r="F1020" s="219">
        <v>11.67</v>
      </c>
      <c r="G1020" s="707"/>
      <c r="H1020" s="156"/>
      <c r="I1020" s="2"/>
      <c r="J1020" s="2"/>
    </row>
    <row r="1021" spans="1:10" ht="15.75" x14ac:dyDescent="0.25">
      <c r="A1021" s="36">
        <v>43</v>
      </c>
      <c r="B1021" s="235" t="s">
        <v>1681</v>
      </c>
      <c r="C1021" s="26" t="s">
        <v>957</v>
      </c>
      <c r="D1021" s="42" t="s">
        <v>30</v>
      </c>
      <c r="E1021" s="27" t="s">
        <v>51</v>
      </c>
      <c r="F1021" s="219">
        <v>18</v>
      </c>
      <c r="G1021" s="707"/>
      <c r="H1021" s="156"/>
      <c r="I1021" s="2"/>
      <c r="J1021" s="2"/>
    </row>
    <row r="1022" spans="1:10" ht="15.75" x14ac:dyDescent="0.25">
      <c r="A1022" s="36">
        <v>44</v>
      </c>
      <c r="B1022" s="235" t="s">
        <v>1682</v>
      </c>
      <c r="C1022" s="26" t="s">
        <v>817</v>
      </c>
      <c r="D1022" s="42" t="s">
        <v>30</v>
      </c>
      <c r="E1022" s="27" t="s">
        <v>51</v>
      </c>
      <c r="F1022" s="219">
        <v>12.89</v>
      </c>
      <c r="G1022" s="707"/>
      <c r="H1022" s="156"/>
      <c r="I1022" s="2"/>
      <c r="J1022" s="2"/>
    </row>
    <row r="1023" spans="1:10" ht="15.75" x14ac:dyDescent="0.25">
      <c r="A1023" s="36">
        <v>45</v>
      </c>
      <c r="B1023" s="235" t="s">
        <v>1683</v>
      </c>
      <c r="C1023" s="26" t="s">
        <v>817</v>
      </c>
      <c r="D1023" s="42" t="s">
        <v>30</v>
      </c>
      <c r="E1023" s="27" t="s">
        <v>51</v>
      </c>
      <c r="F1023" s="219">
        <v>15</v>
      </c>
      <c r="G1023" s="707"/>
      <c r="H1023" s="156"/>
      <c r="I1023" s="2"/>
      <c r="J1023" s="2"/>
    </row>
    <row r="1024" spans="1:10" ht="31.5" x14ac:dyDescent="0.25">
      <c r="A1024" s="36">
        <v>46</v>
      </c>
      <c r="B1024" s="235" t="s">
        <v>4960</v>
      </c>
      <c r="C1024" s="26" t="s">
        <v>817</v>
      </c>
      <c r="D1024" s="42" t="s">
        <v>30</v>
      </c>
      <c r="E1024" s="27" t="s">
        <v>51</v>
      </c>
      <c r="F1024" s="219">
        <v>36.159999999999997</v>
      </c>
      <c r="G1024" s="707">
        <v>300</v>
      </c>
      <c r="H1024" s="156"/>
      <c r="I1024" s="2"/>
      <c r="J1024" s="2"/>
    </row>
    <row r="1025" spans="1:10" ht="15.75" x14ac:dyDescent="0.25">
      <c r="A1025" s="36">
        <v>47</v>
      </c>
      <c r="B1025" s="170" t="s">
        <v>1684</v>
      </c>
      <c r="C1025" s="40" t="s">
        <v>818</v>
      </c>
      <c r="D1025" s="42" t="s">
        <v>30</v>
      </c>
      <c r="E1025" s="27" t="s">
        <v>51</v>
      </c>
      <c r="F1025" s="219">
        <v>17.739999999999998</v>
      </c>
      <c r="G1025" s="707">
        <v>400</v>
      </c>
      <c r="H1025" s="156"/>
      <c r="I1025" s="2"/>
      <c r="J1025" s="2"/>
    </row>
    <row r="1026" spans="1:10" ht="15.75" x14ac:dyDescent="0.25">
      <c r="A1026" s="36">
        <v>48</v>
      </c>
      <c r="B1026" s="170" t="s">
        <v>1685</v>
      </c>
      <c r="C1026" s="40" t="s">
        <v>820</v>
      </c>
      <c r="D1026" s="42" t="s">
        <v>30</v>
      </c>
      <c r="E1026" s="27" t="s">
        <v>51</v>
      </c>
      <c r="F1026" s="219">
        <v>7</v>
      </c>
      <c r="G1026" s="707">
        <v>1200</v>
      </c>
      <c r="H1026" s="156"/>
      <c r="I1026" s="2"/>
      <c r="J1026" s="2"/>
    </row>
    <row r="1027" spans="1:10" ht="15.75" x14ac:dyDescent="0.25">
      <c r="A1027" s="36">
        <v>49</v>
      </c>
      <c r="B1027" s="170" t="s">
        <v>1686</v>
      </c>
      <c r="C1027" s="40" t="s">
        <v>820</v>
      </c>
      <c r="D1027" s="42" t="s">
        <v>30</v>
      </c>
      <c r="E1027" s="27" t="s">
        <v>51</v>
      </c>
      <c r="F1027" s="219">
        <v>35.5</v>
      </c>
      <c r="G1027" s="707"/>
      <c r="H1027" s="156"/>
      <c r="I1027" s="2"/>
      <c r="J1027" s="2"/>
    </row>
    <row r="1028" spans="1:10" ht="15.75" x14ac:dyDescent="0.25">
      <c r="A1028" s="36">
        <v>50</v>
      </c>
      <c r="B1028" s="170" t="s">
        <v>1685</v>
      </c>
      <c r="C1028" s="40" t="s">
        <v>819</v>
      </c>
      <c r="D1028" s="42" t="s">
        <v>30</v>
      </c>
      <c r="E1028" s="27" t="s">
        <v>51</v>
      </c>
      <c r="F1028" s="219">
        <v>50</v>
      </c>
      <c r="G1028" s="707"/>
      <c r="H1028" s="156"/>
      <c r="I1028" s="2"/>
      <c r="J1028" s="2"/>
    </row>
    <row r="1029" spans="1:10" ht="15.75" x14ac:dyDescent="0.25">
      <c r="A1029" s="36">
        <v>51</v>
      </c>
      <c r="B1029" s="170" t="s">
        <v>1687</v>
      </c>
      <c r="C1029" s="40" t="s">
        <v>819</v>
      </c>
      <c r="D1029" s="42" t="s">
        <v>30</v>
      </c>
      <c r="E1029" s="27" t="s">
        <v>51</v>
      </c>
      <c r="F1029" s="219">
        <v>92.36</v>
      </c>
      <c r="G1029" s="707">
        <v>600</v>
      </c>
      <c r="H1029" s="156"/>
      <c r="I1029" s="2"/>
      <c r="J1029" s="2"/>
    </row>
    <row r="1030" spans="1:10" ht="15.75" x14ac:dyDescent="0.25">
      <c r="A1030" s="36">
        <v>52</v>
      </c>
      <c r="B1030" s="170" t="s">
        <v>1686</v>
      </c>
      <c r="C1030" s="40" t="s">
        <v>819</v>
      </c>
      <c r="D1030" s="42" t="s">
        <v>30</v>
      </c>
      <c r="E1030" s="27" t="s">
        <v>51</v>
      </c>
      <c r="F1030" s="219">
        <v>14.64</v>
      </c>
      <c r="G1030" s="707"/>
      <c r="H1030" s="156"/>
      <c r="I1030" s="2"/>
      <c r="J1030" s="2"/>
    </row>
    <row r="1031" spans="1:10" ht="15.75" x14ac:dyDescent="0.25">
      <c r="A1031" s="36">
        <v>53</v>
      </c>
      <c r="B1031" s="170" t="s">
        <v>1688</v>
      </c>
      <c r="C1031" s="40" t="s">
        <v>819</v>
      </c>
      <c r="D1031" s="42" t="s">
        <v>30</v>
      </c>
      <c r="E1031" s="27" t="s">
        <v>51</v>
      </c>
      <c r="F1031" s="219">
        <v>4</v>
      </c>
      <c r="G1031" s="707">
        <v>2500</v>
      </c>
      <c r="H1031" s="156"/>
      <c r="I1031" s="2"/>
      <c r="J1031" s="2"/>
    </row>
    <row r="1032" spans="1:10" ht="15.75" x14ac:dyDescent="0.25">
      <c r="A1032" s="33" t="s">
        <v>114</v>
      </c>
      <c r="B1032" s="34" t="s">
        <v>207</v>
      </c>
      <c r="C1032" s="18"/>
      <c r="D1032" s="33"/>
      <c r="E1032" s="33"/>
      <c r="F1032" s="49">
        <f>SUM(F1033:F1046)</f>
        <v>577.65000000000009</v>
      </c>
      <c r="G1032" s="706"/>
      <c r="H1032" s="2"/>
      <c r="I1032" s="2"/>
      <c r="J1032" s="2"/>
    </row>
    <row r="1033" spans="1:10" ht="15.75" x14ac:dyDescent="0.25">
      <c r="A1033" s="36">
        <v>54</v>
      </c>
      <c r="B1033" s="235" t="s">
        <v>1655</v>
      </c>
      <c r="C1033" s="26" t="s">
        <v>958</v>
      </c>
      <c r="D1033" s="42" t="s">
        <v>30</v>
      </c>
      <c r="E1033" s="27" t="s">
        <v>51</v>
      </c>
      <c r="F1033" s="219">
        <f>45+35</f>
        <v>80</v>
      </c>
      <c r="G1033" s="707">
        <v>130</v>
      </c>
      <c r="H1033" s="156"/>
      <c r="I1033" s="2"/>
      <c r="J1033" s="2"/>
    </row>
    <row r="1034" spans="1:10" ht="15.75" x14ac:dyDescent="0.25">
      <c r="A1034" s="36">
        <v>55</v>
      </c>
      <c r="B1034" s="235" t="s">
        <v>1658</v>
      </c>
      <c r="C1034" s="26" t="s">
        <v>958</v>
      </c>
      <c r="D1034" s="42" t="s">
        <v>30</v>
      </c>
      <c r="E1034" s="27" t="s">
        <v>51</v>
      </c>
      <c r="F1034" s="219">
        <f>19.92+6</f>
        <v>25.92</v>
      </c>
      <c r="G1034" s="707">
        <v>1080</v>
      </c>
      <c r="H1034" s="156"/>
      <c r="I1034" s="2"/>
      <c r="J1034" s="2"/>
    </row>
    <row r="1035" spans="1:10" ht="15.75" x14ac:dyDescent="0.25">
      <c r="A1035" s="36">
        <v>56</v>
      </c>
      <c r="B1035" s="235" t="s">
        <v>1689</v>
      </c>
      <c r="C1035" s="26" t="s">
        <v>958</v>
      </c>
      <c r="D1035" s="42" t="s">
        <v>30</v>
      </c>
      <c r="E1035" s="27" t="s">
        <v>51</v>
      </c>
      <c r="F1035" s="219">
        <f>7</f>
        <v>7</v>
      </c>
      <c r="G1035" s="707">
        <v>1086</v>
      </c>
      <c r="H1035" s="156"/>
      <c r="I1035" s="2"/>
      <c r="J1035" s="2"/>
    </row>
    <row r="1036" spans="1:10" ht="15.75" x14ac:dyDescent="0.25">
      <c r="A1036" s="36">
        <v>57</v>
      </c>
      <c r="B1036" s="235" t="s">
        <v>1690</v>
      </c>
      <c r="C1036" s="26" t="s">
        <v>958</v>
      </c>
      <c r="D1036" s="42" t="s">
        <v>30</v>
      </c>
      <c r="E1036" s="27" t="s">
        <v>51</v>
      </c>
      <c r="F1036" s="219">
        <f>20+7</f>
        <v>27</v>
      </c>
      <c r="G1036" s="707">
        <v>360</v>
      </c>
      <c r="H1036" s="156"/>
      <c r="I1036" s="2"/>
      <c r="J1036" s="2"/>
    </row>
    <row r="1037" spans="1:10" ht="15.75" x14ac:dyDescent="0.25">
      <c r="A1037" s="36">
        <v>58</v>
      </c>
      <c r="B1037" s="235" t="s">
        <v>1691</v>
      </c>
      <c r="C1037" s="26" t="s">
        <v>822</v>
      </c>
      <c r="D1037" s="42" t="s">
        <v>30</v>
      </c>
      <c r="E1037" s="27" t="s">
        <v>7</v>
      </c>
      <c r="F1037" s="219">
        <f>32+28</f>
        <v>60</v>
      </c>
      <c r="G1037" s="707">
        <v>2500</v>
      </c>
      <c r="H1037" s="156"/>
      <c r="I1037" s="2"/>
      <c r="J1037" s="2"/>
    </row>
    <row r="1038" spans="1:10" ht="15.75" x14ac:dyDescent="0.25">
      <c r="A1038" s="36">
        <v>59</v>
      </c>
      <c r="B1038" s="235" t="s">
        <v>1692</v>
      </c>
      <c r="C1038" s="26" t="s">
        <v>822</v>
      </c>
      <c r="D1038" s="42" t="s">
        <v>30</v>
      </c>
      <c r="E1038" s="27" t="s">
        <v>7</v>
      </c>
      <c r="F1038" s="219">
        <f>26.1+30</f>
        <v>56.1</v>
      </c>
      <c r="G1038" s="707">
        <v>1000</v>
      </c>
      <c r="H1038" s="156"/>
      <c r="I1038" s="2"/>
      <c r="J1038" s="2"/>
    </row>
    <row r="1039" spans="1:10" ht="15.75" x14ac:dyDescent="0.25">
      <c r="A1039" s="36">
        <v>60</v>
      </c>
      <c r="B1039" s="235" t="s">
        <v>1693</v>
      </c>
      <c r="C1039" s="26" t="s">
        <v>822</v>
      </c>
      <c r="D1039" s="42" t="s">
        <v>30</v>
      </c>
      <c r="E1039" s="27" t="s">
        <v>7</v>
      </c>
      <c r="F1039" s="219">
        <f>36.8</f>
        <v>36.799999999999997</v>
      </c>
      <c r="G1039" s="707">
        <v>832</v>
      </c>
      <c r="H1039" s="156"/>
      <c r="I1039" s="2"/>
      <c r="J1039" s="2"/>
    </row>
    <row r="1040" spans="1:10" ht="15.75" x14ac:dyDescent="0.25">
      <c r="A1040" s="36">
        <v>61</v>
      </c>
      <c r="B1040" s="235" t="s">
        <v>1694</v>
      </c>
      <c r="C1040" s="26" t="s">
        <v>822</v>
      </c>
      <c r="D1040" s="42" t="s">
        <v>30</v>
      </c>
      <c r="E1040" s="27" t="s">
        <v>7</v>
      </c>
      <c r="F1040" s="219">
        <v>65.599999999999994</v>
      </c>
      <c r="G1040" s="707">
        <v>1500</v>
      </c>
      <c r="H1040" s="156"/>
      <c r="I1040" s="2"/>
      <c r="J1040" s="2"/>
    </row>
    <row r="1041" spans="1:10" ht="15.75" x14ac:dyDescent="0.25">
      <c r="A1041" s="36">
        <v>62</v>
      </c>
      <c r="B1041" s="235" t="s">
        <v>1695</v>
      </c>
      <c r="C1041" s="26" t="s">
        <v>822</v>
      </c>
      <c r="D1041" s="42" t="s">
        <v>30</v>
      </c>
      <c r="E1041" s="27" t="s">
        <v>7</v>
      </c>
      <c r="F1041" s="219">
        <f>3.9+17</f>
        <v>20.9</v>
      </c>
      <c r="G1041" s="707">
        <v>1000</v>
      </c>
      <c r="H1041" s="156"/>
      <c r="I1041" s="2"/>
      <c r="J1041" s="2"/>
    </row>
    <row r="1042" spans="1:10" ht="15.75" x14ac:dyDescent="0.25">
      <c r="A1042" s="36">
        <v>63</v>
      </c>
      <c r="B1042" s="235" t="s">
        <v>1696</v>
      </c>
      <c r="C1042" s="26" t="s">
        <v>822</v>
      </c>
      <c r="D1042" s="42" t="s">
        <v>30</v>
      </c>
      <c r="E1042" s="27" t="s">
        <v>7</v>
      </c>
      <c r="F1042" s="219">
        <f>3.6+15</f>
        <v>18.600000000000001</v>
      </c>
      <c r="G1042" s="707">
        <v>1000</v>
      </c>
      <c r="H1042" s="156"/>
      <c r="I1042" s="2"/>
      <c r="J1042" s="2"/>
    </row>
    <row r="1043" spans="1:10" ht="15.75" x14ac:dyDescent="0.25">
      <c r="A1043" s="36">
        <v>64</v>
      </c>
      <c r="B1043" s="235" t="s">
        <v>1697</v>
      </c>
      <c r="C1043" s="26" t="s">
        <v>822</v>
      </c>
      <c r="D1043" s="42" t="s">
        <v>30</v>
      </c>
      <c r="E1043" s="27" t="s">
        <v>7</v>
      </c>
      <c r="F1043" s="219">
        <f>24.62+45.92</f>
        <v>70.540000000000006</v>
      </c>
      <c r="G1043" s="707">
        <v>3000</v>
      </c>
      <c r="H1043" s="156"/>
      <c r="I1043" s="2"/>
      <c r="J1043" s="2"/>
    </row>
    <row r="1044" spans="1:10" ht="15.75" x14ac:dyDescent="0.25">
      <c r="A1044" s="36">
        <v>65</v>
      </c>
      <c r="B1044" s="235" t="s">
        <v>1689</v>
      </c>
      <c r="C1044" s="26" t="s">
        <v>821</v>
      </c>
      <c r="D1044" s="42" t="s">
        <v>30</v>
      </c>
      <c r="E1044" s="27" t="s">
        <v>51</v>
      </c>
      <c r="F1044" s="219">
        <f>3+40</f>
        <v>43</v>
      </c>
      <c r="G1044" s="707">
        <v>1450</v>
      </c>
      <c r="H1044" s="156"/>
      <c r="I1044" s="2"/>
      <c r="J1044" s="2"/>
    </row>
    <row r="1045" spans="1:10" ht="15.75" x14ac:dyDescent="0.25">
      <c r="A1045" s="36">
        <v>66</v>
      </c>
      <c r="B1045" s="235" t="s">
        <v>1655</v>
      </c>
      <c r="C1045" s="26" t="s">
        <v>821</v>
      </c>
      <c r="D1045" s="42" t="s">
        <v>30</v>
      </c>
      <c r="E1045" s="27" t="s">
        <v>51</v>
      </c>
      <c r="F1045" s="219">
        <f>7+10</f>
        <v>17</v>
      </c>
      <c r="G1045" s="707">
        <v>2450</v>
      </c>
      <c r="H1045" s="156"/>
      <c r="I1045" s="2"/>
      <c r="J1045" s="2"/>
    </row>
    <row r="1046" spans="1:10" ht="15.75" x14ac:dyDescent="0.25">
      <c r="A1046" s="36">
        <v>67</v>
      </c>
      <c r="B1046" s="235" t="s">
        <v>1698</v>
      </c>
      <c r="C1046" s="26" t="s">
        <v>821</v>
      </c>
      <c r="D1046" s="42" t="s">
        <v>30</v>
      </c>
      <c r="E1046" s="27" t="s">
        <v>7</v>
      </c>
      <c r="F1046" s="219">
        <f>49.19</f>
        <v>49.19</v>
      </c>
      <c r="G1046" s="707">
        <v>1200</v>
      </c>
      <c r="H1046" s="156"/>
      <c r="I1046" s="2"/>
      <c r="J1046" s="2"/>
    </row>
    <row r="1047" spans="1:10" ht="15.75" x14ac:dyDescent="0.25">
      <c r="A1047" s="33" t="s">
        <v>94</v>
      </c>
      <c r="B1047" s="34" t="s">
        <v>912</v>
      </c>
      <c r="C1047" s="18"/>
      <c r="D1047" s="33"/>
      <c r="E1047" s="33"/>
      <c r="F1047" s="49"/>
      <c r="G1047" s="706"/>
      <c r="H1047" s="2"/>
      <c r="I1047" s="2"/>
      <c r="J1047" s="2"/>
    </row>
    <row r="1048" spans="1:10" ht="15.75" x14ac:dyDescent="0.25">
      <c r="A1048" s="36">
        <v>68</v>
      </c>
      <c r="B1048" s="235" t="s">
        <v>1675</v>
      </c>
      <c r="C1048" s="26" t="s">
        <v>812</v>
      </c>
      <c r="D1048" s="42" t="s">
        <v>30</v>
      </c>
      <c r="E1048" s="27" t="s">
        <v>51</v>
      </c>
      <c r="F1048" s="220">
        <v>28.3</v>
      </c>
      <c r="G1048" s="707">
        <v>2000</v>
      </c>
      <c r="H1048" s="156"/>
      <c r="I1048" s="156" t="s">
        <v>5847</v>
      </c>
      <c r="J1048" s="2"/>
    </row>
    <row r="1049" spans="1:10" ht="31.5" x14ac:dyDescent="0.25">
      <c r="A1049" s="36">
        <v>69</v>
      </c>
      <c r="B1049" s="235" t="s">
        <v>1699</v>
      </c>
      <c r="C1049" s="26" t="s">
        <v>812</v>
      </c>
      <c r="D1049" s="42" t="s">
        <v>30</v>
      </c>
      <c r="E1049" s="27" t="s">
        <v>7</v>
      </c>
      <c r="F1049" s="220">
        <f>10+17.5+28.96</f>
        <v>56.46</v>
      </c>
      <c r="G1049" s="707">
        <v>3000</v>
      </c>
      <c r="H1049" s="156"/>
      <c r="I1049" s="156" t="s">
        <v>5890</v>
      </c>
      <c r="J1049" s="2"/>
    </row>
    <row r="1050" spans="1:10" ht="31.5" x14ac:dyDescent="0.25">
      <c r="A1050" s="36">
        <v>70</v>
      </c>
      <c r="B1050" s="235" t="s">
        <v>1700</v>
      </c>
      <c r="C1050" s="26" t="s">
        <v>812</v>
      </c>
      <c r="D1050" s="42" t="s">
        <v>30</v>
      </c>
      <c r="E1050" s="27" t="s">
        <v>7</v>
      </c>
      <c r="F1050" s="220">
        <f>7+15.95+22.85</f>
        <v>45.8</v>
      </c>
      <c r="G1050" s="707">
        <v>2000</v>
      </c>
      <c r="H1050" s="156"/>
      <c r="I1050" s="156" t="s">
        <v>5890</v>
      </c>
      <c r="J1050" s="2"/>
    </row>
    <row r="1051" spans="1:10" ht="15.75" x14ac:dyDescent="0.25">
      <c r="A1051" s="36">
        <v>71</v>
      </c>
      <c r="B1051" s="235" t="s">
        <v>1701</v>
      </c>
      <c r="C1051" s="26" t="s">
        <v>813</v>
      </c>
      <c r="D1051" s="42" t="s">
        <v>30</v>
      </c>
      <c r="E1051" s="27" t="s">
        <v>51</v>
      </c>
      <c r="F1051" s="220">
        <v>41</v>
      </c>
      <c r="G1051" s="707">
        <v>1400</v>
      </c>
      <c r="H1051" s="156"/>
      <c r="I1051" s="156" t="s">
        <v>5890</v>
      </c>
      <c r="J1051" s="2"/>
    </row>
    <row r="1052" spans="1:10" ht="15.75" x14ac:dyDescent="0.25">
      <c r="A1052" s="36">
        <v>72</v>
      </c>
      <c r="B1052" s="235" t="s">
        <v>1702</v>
      </c>
      <c r="C1052" s="26" t="s">
        <v>813</v>
      </c>
      <c r="D1052" s="42" t="s">
        <v>30</v>
      </c>
      <c r="E1052" s="27" t="s">
        <v>51</v>
      </c>
      <c r="F1052" s="220">
        <v>31.98</v>
      </c>
      <c r="G1052" s="707">
        <v>850</v>
      </c>
      <c r="H1052" s="156"/>
      <c r="I1052" s="156" t="s">
        <v>5890</v>
      </c>
      <c r="J1052" s="2"/>
    </row>
    <row r="1053" spans="1:10" ht="15.75" x14ac:dyDescent="0.25">
      <c r="A1053" s="36">
        <v>73</v>
      </c>
      <c r="B1053" s="235" t="s">
        <v>1703</v>
      </c>
      <c r="C1053" s="26" t="s">
        <v>813</v>
      </c>
      <c r="D1053" s="42" t="s">
        <v>30</v>
      </c>
      <c r="E1053" s="27" t="s">
        <v>7</v>
      </c>
      <c r="F1053" s="220">
        <f>14.45+24.11</f>
        <v>38.56</v>
      </c>
      <c r="G1053" s="707">
        <v>750</v>
      </c>
      <c r="H1053" s="156"/>
      <c r="I1053" s="156" t="s">
        <v>5890</v>
      </c>
      <c r="J1053" s="2"/>
    </row>
    <row r="1054" spans="1:10" ht="15.75" x14ac:dyDescent="0.25">
      <c r="A1054" s="36">
        <v>74</v>
      </c>
      <c r="B1054" s="235" t="s">
        <v>1704</v>
      </c>
      <c r="C1054" s="26" t="s">
        <v>4956</v>
      </c>
      <c r="D1054" s="42" t="s">
        <v>30</v>
      </c>
      <c r="E1054" s="27" t="s">
        <v>7</v>
      </c>
      <c r="F1054" s="220">
        <f>17.6+7.5+22.5</f>
        <v>47.6</v>
      </c>
      <c r="G1054" s="707">
        <v>1000</v>
      </c>
      <c r="H1054" s="156"/>
      <c r="I1054" s="156" t="s">
        <v>5890</v>
      </c>
      <c r="J1054" s="2"/>
    </row>
    <row r="1055" spans="1:10" ht="15.75" x14ac:dyDescent="0.25">
      <c r="A1055" s="36">
        <v>75</v>
      </c>
      <c r="B1055" s="235" t="s">
        <v>1705</v>
      </c>
      <c r="C1055" s="26" t="s">
        <v>4956</v>
      </c>
      <c r="D1055" s="42" t="s">
        <v>30</v>
      </c>
      <c r="E1055" s="27" t="s">
        <v>7</v>
      </c>
      <c r="F1055" s="220">
        <f>16+29+41</f>
        <v>86</v>
      </c>
      <c r="G1055" s="707">
        <v>1500</v>
      </c>
      <c r="H1055" s="156"/>
      <c r="I1055" s="156" t="s">
        <v>5890</v>
      </c>
      <c r="J1055" s="2"/>
    </row>
    <row r="1056" spans="1:10" ht="30" x14ac:dyDescent="0.25">
      <c r="A1056" s="36">
        <v>76</v>
      </c>
      <c r="B1056" s="235" t="s">
        <v>1706</v>
      </c>
      <c r="C1056" s="26" t="s">
        <v>815</v>
      </c>
      <c r="D1056" s="42" t="s">
        <v>30</v>
      </c>
      <c r="E1056" s="27" t="s">
        <v>7</v>
      </c>
      <c r="F1056" s="220">
        <v>57.9</v>
      </c>
      <c r="G1056" s="707">
        <v>3500</v>
      </c>
      <c r="H1056" s="156"/>
      <c r="I1056" s="156" t="s">
        <v>5891</v>
      </c>
      <c r="J1056" s="2"/>
    </row>
    <row r="1057" spans="1:10" ht="30" x14ac:dyDescent="0.25">
      <c r="A1057" s="36">
        <v>77</v>
      </c>
      <c r="B1057" s="235" t="s">
        <v>1707</v>
      </c>
      <c r="C1057" s="26" t="s">
        <v>814</v>
      </c>
      <c r="D1057" s="42" t="s">
        <v>30</v>
      </c>
      <c r="E1057" s="27" t="s">
        <v>7</v>
      </c>
      <c r="F1057" s="220">
        <v>186.18</v>
      </c>
      <c r="G1057" s="707">
        <v>5000</v>
      </c>
      <c r="H1057" s="156"/>
      <c r="I1057" s="156" t="s">
        <v>5892</v>
      </c>
      <c r="J1057" s="2"/>
    </row>
    <row r="1058" spans="1:10" ht="30" x14ac:dyDescent="0.25">
      <c r="A1058" s="36">
        <v>78</v>
      </c>
      <c r="B1058" s="235" t="s">
        <v>1708</v>
      </c>
      <c r="C1058" s="26" t="s">
        <v>816</v>
      </c>
      <c r="D1058" s="42" t="s">
        <v>30</v>
      </c>
      <c r="E1058" s="27" t="s">
        <v>7</v>
      </c>
      <c r="F1058" s="220">
        <v>130.1</v>
      </c>
      <c r="G1058" s="707">
        <v>6700</v>
      </c>
      <c r="H1058" s="156"/>
      <c r="I1058" s="156" t="s">
        <v>5893</v>
      </c>
      <c r="J1058" s="2"/>
    </row>
    <row r="1059" spans="1:10" s="264" customFormat="1" ht="15.75" x14ac:dyDescent="0.25">
      <c r="A1059" s="715" t="s">
        <v>203</v>
      </c>
      <c r="B1059" s="716" t="s">
        <v>19</v>
      </c>
      <c r="C1059" s="717"/>
      <c r="D1059" s="715"/>
      <c r="E1059" s="715"/>
      <c r="F1059" s="718"/>
      <c r="G1059" s="719"/>
      <c r="H1059" s="75"/>
      <c r="I1059" s="75"/>
      <c r="J1059" s="75"/>
    </row>
    <row r="1060" spans="1:10" s="264" customFormat="1" ht="15.75" x14ac:dyDescent="0.25">
      <c r="A1060" s="79">
        <v>79</v>
      </c>
      <c r="B1060" s="237" t="s">
        <v>7036</v>
      </c>
      <c r="C1060" s="80" t="s">
        <v>846</v>
      </c>
      <c r="D1060" s="79" t="s">
        <v>30</v>
      </c>
      <c r="E1060" s="79" t="s">
        <v>51</v>
      </c>
      <c r="F1060" s="220">
        <v>6</v>
      </c>
      <c r="G1060" s="75">
        <v>500</v>
      </c>
      <c r="H1060" s="75"/>
      <c r="I1060" s="75" t="s">
        <v>418</v>
      </c>
      <c r="J1060" s="75"/>
    </row>
    <row r="1061" spans="1:10" s="264" customFormat="1" ht="15.75" x14ac:dyDescent="0.25">
      <c r="A1061" s="79">
        <v>80</v>
      </c>
      <c r="B1061" s="237" t="s">
        <v>7037</v>
      </c>
      <c r="C1061" s="80" t="s">
        <v>846</v>
      </c>
      <c r="D1061" s="79" t="s">
        <v>30</v>
      </c>
      <c r="E1061" s="79" t="s">
        <v>51</v>
      </c>
      <c r="F1061" s="220">
        <v>11.5</v>
      </c>
      <c r="G1061" s="720">
        <v>1000</v>
      </c>
      <c r="H1061" s="75"/>
      <c r="I1061" s="75" t="s">
        <v>418</v>
      </c>
      <c r="J1061" s="75"/>
    </row>
    <row r="1062" spans="1:10" s="264" customFormat="1" ht="15.75" x14ac:dyDescent="0.25">
      <c r="A1062" s="79">
        <v>81</v>
      </c>
      <c r="B1062" s="237" t="s">
        <v>7038</v>
      </c>
      <c r="C1062" s="80" t="s">
        <v>846</v>
      </c>
      <c r="D1062" s="79" t="s">
        <v>30</v>
      </c>
      <c r="E1062" s="79" t="s">
        <v>51</v>
      </c>
      <c r="F1062" s="220">
        <v>5.5</v>
      </c>
      <c r="G1062" s="75">
        <v>400</v>
      </c>
      <c r="H1062" s="75"/>
      <c r="I1062" s="75" t="s">
        <v>418</v>
      </c>
      <c r="J1062" s="75"/>
    </row>
    <row r="1063" spans="1:10" s="264" customFormat="1" ht="15.75" x14ac:dyDescent="0.25">
      <c r="A1063" s="79">
        <v>82</v>
      </c>
      <c r="B1063" s="237" t="s">
        <v>7039</v>
      </c>
      <c r="C1063" s="80" t="s">
        <v>846</v>
      </c>
      <c r="D1063" s="79" t="s">
        <v>30</v>
      </c>
      <c r="E1063" s="79" t="s">
        <v>51</v>
      </c>
      <c r="F1063" s="220">
        <v>8</v>
      </c>
      <c r="G1063" s="75">
        <v>500</v>
      </c>
      <c r="H1063" s="75"/>
      <c r="I1063" s="75" t="s">
        <v>418</v>
      </c>
      <c r="J1063" s="75"/>
    </row>
    <row r="1064" spans="1:10" ht="15.75" x14ac:dyDescent="0.25">
      <c r="A1064" s="33" t="s">
        <v>777</v>
      </c>
      <c r="B1064" s="34" t="s">
        <v>25</v>
      </c>
      <c r="C1064" s="18"/>
      <c r="D1064" s="33"/>
      <c r="E1064" s="33"/>
      <c r="F1064" s="49"/>
      <c r="G1064" s="706"/>
      <c r="H1064" s="2"/>
      <c r="I1064" s="2"/>
      <c r="J1064" s="2"/>
    </row>
    <row r="1065" spans="1:10" ht="15.75" x14ac:dyDescent="0.25">
      <c r="A1065" s="36">
        <v>83</v>
      </c>
      <c r="B1065" s="170" t="s">
        <v>1709</v>
      </c>
      <c r="C1065" s="26" t="s">
        <v>4953</v>
      </c>
      <c r="D1065" s="42" t="s">
        <v>30</v>
      </c>
      <c r="E1065" s="27" t="s">
        <v>51</v>
      </c>
      <c r="F1065" s="219">
        <v>45</v>
      </c>
      <c r="G1065" s="707">
        <v>150</v>
      </c>
      <c r="H1065" s="156"/>
      <c r="I1065" s="2"/>
      <c r="J1065" s="2"/>
    </row>
    <row r="1066" spans="1:10" ht="15.75" x14ac:dyDescent="0.25">
      <c r="A1066" s="36">
        <v>84</v>
      </c>
      <c r="B1066" s="170" t="s">
        <v>1710</v>
      </c>
      <c r="C1066" s="26" t="s">
        <v>4953</v>
      </c>
      <c r="D1066" s="42" t="s">
        <v>30</v>
      </c>
      <c r="E1066" s="27" t="s">
        <v>51</v>
      </c>
      <c r="F1066" s="219">
        <v>28</v>
      </c>
      <c r="G1066" s="707">
        <v>400</v>
      </c>
      <c r="H1066" s="156"/>
      <c r="I1066" s="2"/>
      <c r="J1066" s="2"/>
    </row>
    <row r="1067" spans="1:10" ht="15.75" x14ac:dyDescent="0.25">
      <c r="A1067" s="36">
        <v>85</v>
      </c>
      <c r="B1067" s="170" t="s">
        <v>1711</v>
      </c>
      <c r="C1067" s="26" t="s">
        <v>4953</v>
      </c>
      <c r="D1067" s="42" t="s">
        <v>30</v>
      </c>
      <c r="E1067" s="27" t="s">
        <v>51</v>
      </c>
      <c r="F1067" s="219">
        <v>47</v>
      </c>
      <c r="G1067" s="707">
        <v>600</v>
      </c>
      <c r="H1067" s="156"/>
      <c r="I1067" s="2"/>
      <c r="J1067" s="2"/>
    </row>
    <row r="1068" spans="1:10" ht="15.75" x14ac:dyDescent="0.25">
      <c r="A1068" s="36">
        <v>86</v>
      </c>
      <c r="B1068" s="170" t="s">
        <v>5894</v>
      </c>
      <c r="C1068" s="26" t="s">
        <v>4953</v>
      </c>
      <c r="D1068" s="42" t="s">
        <v>30</v>
      </c>
      <c r="E1068" s="27" t="s">
        <v>51</v>
      </c>
      <c r="F1068" s="219">
        <v>34</v>
      </c>
      <c r="G1068" s="707">
        <v>400</v>
      </c>
      <c r="H1068" s="156"/>
      <c r="I1068" s="2"/>
      <c r="J1068" s="2"/>
    </row>
    <row r="1069" spans="1:10" ht="15.75" x14ac:dyDescent="0.25">
      <c r="A1069" s="36">
        <v>87</v>
      </c>
      <c r="B1069" s="170" t="s">
        <v>5903</v>
      </c>
      <c r="C1069" s="26" t="s">
        <v>4953</v>
      </c>
      <c r="D1069" s="42" t="s">
        <v>30</v>
      </c>
      <c r="E1069" s="27" t="s">
        <v>51</v>
      </c>
      <c r="F1069" s="219">
        <v>20.98</v>
      </c>
      <c r="G1069" s="707">
        <v>300</v>
      </c>
      <c r="H1069" s="156"/>
      <c r="I1069" s="2"/>
      <c r="J1069" s="2"/>
    </row>
    <row r="1070" spans="1:10" ht="15.75" x14ac:dyDescent="0.25">
      <c r="A1070" s="36">
        <v>88</v>
      </c>
      <c r="B1070" s="170" t="s">
        <v>5895</v>
      </c>
      <c r="C1070" s="26" t="s">
        <v>844</v>
      </c>
      <c r="D1070" s="42" t="s">
        <v>30</v>
      </c>
      <c r="E1070" s="27" t="s">
        <v>51</v>
      </c>
      <c r="F1070" s="219">
        <v>47.2</v>
      </c>
      <c r="G1070" s="707">
        <v>750</v>
      </c>
      <c r="H1070" s="156"/>
      <c r="I1070" s="2"/>
      <c r="J1070" s="2"/>
    </row>
    <row r="1071" spans="1:10" ht="15.75" x14ac:dyDescent="0.25">
      <c r="A1071" s="36">
        <v>89</v>
      </c>
      <c r="B1071" s="170" t="s">
        <v>5896</v>
      </c>
      <c r="C1071" s="26" t="s">
        <v>844</v>
      </c>
      <c r="D1071" s="42" t="s">
        <v>30</v>
      </c>
      <c r="E1071" s="27" t="s">
        <v>51</v>
      </c>
      <c r="F1071" s="219">
        <v>48</v>
      </c>
      <c r="G1071" s="707">
        <v>400</v>
      </c>
      <c r="H1071" s="156"/>
      <c r="I1071" s="2"/>
      <c r="J1071" s="2"/>
    </row>
    <row r="1072" spans="1:10" ht="15.75" x14ac:dyDescent="0.25">
      <c r="A1072" s="36">
        <v>90</v>
      </c>
      <c r="B1072" s="170" t="s">
        <v>5897</v>
      </c>
      <c r="C1072" s="26" t="s">
        <v>844</v>
      </c>
      <c r="D1072" s="42" t="s">
        <v>30</v>
      </c>
      <c r="E1072" s="27" t="s">
        <v>51</v>
      </c>
      <c r="F1072" s="219">
        <v>43</v>
      </c>
      <c r="G1072" s="707">
        <v>300</v>
      </c>
      <c r="H1072" s="156"/>
      <c r="I1072" s="2"/>
      <c r="J1072" s="2"/>
    </row>
    <row r="1073" spans="1:10" ht="15.75" x14ac:dyDescent="0.25">
      <c r="A1073" s="36">
        <v>91</v>
      </c>
      <c r="B1073" s="170" t="s">
        <v>1712</v>
      </c>
      <c r="C1073" s="26" t="s">
        <v>844</v>
      </c>
      <c r="D1073" s="42" t="s">
        <v>30</v>
      </c>
      <c r="E1073" s="27" t="s">
        <v>51</v>
      </c>
      <c r="F1073" s="219">
        <v>35.21</v>
      </c>
      <c r="G1073" s="707">
        <v>1500</v>
      </c>
      <c r="H1073" s="156"/>
      <c r="I1073" s="2"/>
      <c r="J1073" s="2"/>
    </row>
    <row r="1074" spans="1:10" ht="15.75" x14ac:dyDescent="0.25">
      <c r="A1074" s="36">
        <v>92</v>
      </c>
      <c r="B1074" s="170" t="s">
        <v>5898</v>
      </c>
      <c r="C1074" s="26" t="s">
        <v>4954</v>
      </c>
      <c r="D1074" s="42" t="s">
        <v>30</v>
      </c>
      <c r="E1074" s="27" t="s">
        <v>51</v>
      </c>
      <c r="F1074" s="219">
        <v>26.7</v>
      </c>
      <c r="G1074" s="707">
        <v>600</v>
      </c>
      <c r="H1074" s="156"/>
      <c r="I1074" s="2"/>
      <c r="J1074" s="2"/>
    </row>
    <row r="1075" spans="1:10" ht="15.75" x14ac:dyDescent="0.25">
      <c r="A1075" s="36">
        <v>93</v>
      </c>
      <c r="B1075" s="170" t="s">
        <v>5899</v>
      </c>
      <c r="C1075" s="26" t="s">
        <v>4954</v>
      </c>
      <c r="D1075" s="42" t="s">
        <v>30</v>
      </c>
      <c r="E1075" s="27" t="s">
        <v>51</v>
      </c>
      <c r="F1075" s="219">
        <v>24.21</v>
      </c>
      <c r="G1075" s="707">
        <v>250</v>
      </c>
      <c r="H1075" s="156"/>
      <c r="I1075" s="2"/>
      <c r="J1075" s="2"/>
    </row>
    <row r="1076" spans="1:10" ht="15.75" x14ac:dyDescent="0.25">
      <c r="A1076" s="36">
        <v>94</v>
      </c>
      <c r="B1076" s="170" t="s">
        <v>5902</v>
      </c>
      <c r="C1076" s="26" t="s">
        <v>4954</v>
      </c>
      <c r="D1076" s="42" t="s">
        <v>30</v>
      </c>
      <c r="E1076" s="27" t="s">
        <v>51</v>
      </c>
      <c r="F1076" s="219">
        <v>6</v>
      </c>
      <c r="G1076" s="707">
        <v>350</v>
      </c>
      <c r="H1076" s="156"/>
      <c r="I1076" s="2"/>
      <c r="J1076" s="2"/>
    </row>
    <row r="1077" spans="1:10" ht="15.75" x14ac:dyDescent="0.25">
      <c r="A1077" s="36">
        <v>95</v>
      </c>
      <c r="B1077" s="170" t="s">
        <v>5900</v>
      </c>
      <c r="C1077" s="26" t="s">
        <v>4955</v>
      </c>
      <c r="D1077" s="42" t="s">
        <v>30</v>
      </c>
      <c r="E1077" s="27" t="s">
        <v>51</v>
      </c>
      <c r="F1077" s="219">
        <v>90</v>
      </c>
      <c r="G1077" s="707">
        <v>4500</v>
      </c>
      <c r="H1077" s="156"/>
      <c r="I1077" s="2"/>
      <c r="J1077" s="2"/>
    </row>
    <row r="1078" spans="1:10" ht="15.75" x14ac:dyDescent="0.25">
      <c r="A1078" s="36">
        <v>96</v>
      </c>
      <c r="B1078" s="170" t="s">
        <v>1713</v>
      </c>
      <c r="C1078" s="26" t="s">
        <v>4955</v>
      </c>
      <c r="D1078" s="42" t="s">
        <v>30</v>
      </c>
      <c r="E1078" s="27" t="s">
        <v>51</v>
      </c>
      <c r="F1078" s="219">
        <v>119.7</v>
      </c>
      <c r="G1078" s="707">
        <v>1000</v>
      </c>
      <c r="H1078" s="156"/>
      <c r="I1078" s="2"/>
      <c r="J1078" s="2"/>
    </row>
    <row r="1079" spans="1:10" ht="15.75" x14ac:dyDescent="0.25">
      <c r="A1079" s="36">
        <v>97</v>
      </c>
      <c r="B1079" s="170" t="s">
        <v>5901</v>
      </c>
      <c r="C1079" s="26" t="s">
        <v>4955</v>
      </c>
      <c r="D1079" s="42" t="s">
        <v>30</v>
      </c>
      <c r="E1079" s="27" t="s">
        <v>51</v>
      </c>
      <c r="F1079" s="219">
        <v>57</v>
      </c>
      <c r="G1079" s="707">
        <v>1500</v>
      </c>
      <c r="H1079" s="156"/>
      <c r="I1079" s="2"/>
      <c r="J1079" s="2"/>
    </row>
    <row r="1080" spans="1:10" ht="15.75" x14ac:dyDescent="0.25">
      <c r="A1080" s="36">
        <v>98</v>
      </c>
      <c r="B1080" s="170" t="s">
        <v>1714</v>
      </c>
      <c r="C1080" s="26" t="s">
        <v>4955</v>
      </c>
      <c r="D1080" s="42" t="s">
        <v>30</v>
      </c>
      <c r="E1080" s="27" t="s">
        <v>51</v>
      </c>
      <c r="F1080" s="219">
        <v>8</v>
      </c>
      <c r="G1080" s="707">
        <v>400</v>
      </c>
      <c r="H1080" s="156"/>
      <c r="I1080" s="2"/>
      <c r="J1080" s="2"/>
    </row>
    <row r="1081" spans="1:10" ht="15.75" x14ac:dyDescent="0.25">
      <c r="A1081" s="33" t="s">
        <v>778</v>
      </c>
      <c r="B1081" s="34" t="s">
        <v>20</v>
      </c>
      <c r="C1081" s="18"/>
      <c r="D1081" s="33"/>
      <c r="E1081" s="33"/>
      <c r="F1081" s="49"/>
      <c r="G1081" s="706"/>
      <c r="H1081" s="2"/>
      <c r="I1081" s="2"/>
      <c r="J1081" s="2"/>
    </row>
    <row r="1082" spans="1:10" ht="15.75" x14ac:dyDescent="0.25">
      <c r="A1082" s="36">
        <v>99</v>
      </c>
      <c r="B1082" s="235" t="s">
        <v>4961</v>
      </c>
      <c r="C1082" s="26" t="s">
        <v>827</v>
      </c>
      <c r="D1082" s="42" t="s">
        <v>30</v>
      </c>
      <c r="E1082" s="27" t="s">
        <v>51</v>
      </c>
      <c r="F1082" s="220">
        <v>15.7</v>
      </c>
      <c r="G1082" s="708">
        <v>500</v>
      </c>
      <c r="H1082" s="218"/>
      <c r="I1082" s="218" t="s">
        <v>37</v>
      </c>
      <c r="J1082" s="2"/>
    </row>
    <row r="1083" spans="1:10" ht="31.5" x14ac:dyDescent="0.25">
      <c r="A1083" s="36">
        <v>100</v>
      </c>
      <c r="B1083" s="235" t="s">
        <v>1715</v>
      </c>
      <c r="C1083" s="26" t="s">
        <v>827</v>
      </c>
      <c r="D1083" s="42" t="s">
        <v>30</v>
      </c>
      <c r="E1083" s="27" t="s">
        <v>51</v>
      </c>
      <c r="F1083" s="220">
        <v>32.700000000000003</v>
      </c>
      <c r="G1083" s="708">
        <v>1000</v>
      </c>
      <c r="H1083" s="218"/>
      <c r="I1083" s="218" t="s">
        <v>37</v>
      </c>
      <c r="J1083" s="2"/>
    </row>
    <row r="1084" spans="1:10" ht="15.75" x14ac:dyDescent="0.25">
      <c r="A1084" s="36">
        <v>101</v>
      </c>
      <c r="B1084" s="170" t="s">
        <v>1716</v>
      </c>
      <c r="C1084" s="26" t="s">
        <v>827</v>
      </c>
      <c r="D1084" s="42" t="s">
        <v>30</v>
      </c>
      <c r="E1084" s="27" t="s">
        <v>51</v>
      </c>
      <c r="F1084" s="220">
        <v>35.5</v>
      </c>
      <c r="G1084" s="708">
        <v>2000</v>
      </c>
      <c r="H1084" s="218"/>
      <c r="I1084" s="218" t="s">
        <v>37</v>
      </c>
      <c r="J1084" s="2"/>
    </row>
    <row r="1085" spans="1:10" ht="15.75" x14ac:dyDescent="0.25">
      <c r="A1085" s="36">
        <v>102</v>
      </c>
      <c r="B1085" s="235" t="s">
        <v>1717</v>
      </c>
      <c r="C1085" s="26" t="s">
        <v>824</v>
      </c>
      <c r="D1085" s="42" t="s">
        <v>30</v>
      </c>
      <c r="E1085" s="27" t="s">
        <v>51</v>
      </c>
      <c r="F1085" s="220">
        <v>26.3</v>
      </c>
      <c r="G1085" s="708">
        <v>1700</v>
      </c>
      <c r="H1085" s="218"/>
      <c r="I1085" s="218" t="s">
        <v>37</v>
      </c>
      <c r="J1085" s="2"/>
    </row>
    <row r="1086" spans="1:10" ht="31.5" x14ac:dyDescent="0.25">
      <c r="A1086" s="36">
        <v>103</v>
      </c>
      <c r="B1086" s="235" t="s">
        <v>1718</v>
      </c>
      <c r="C1086" s="26" t="s">
        <v>824</v>
      </c>
      <c r="D1086" s="42" t="s">
        <v>30</v>
      </c>
      <c r="E1086" s="27" t="s">
        <v>51</v>
      </c>
      <c r="F1086" s="220">
        <v>32.299999999999997</v>
      </c>
      <c r="G1086" s="708">
        <v>2700</v>
      </c>
      <c r="H1086" s="218"/>
      <c r="I1086" s="218" t="s">
        <v>37</v>
      </c>
      <c r="J1086" s="2"/>
    </row>
    <row r="1087" spans="1:10" ht="15.75" x14ac:dyDescent="0.25">
      <c r="A1087" s="36">
        <v>104</v>
      </c>
      <c r="B1087" s="235" t="s">
        <v>1719</v>
      </c>
      <c r="C1087" s="26" t="s">
        <v>824</v>
      </c>
      <c r="D1087" s="42" t="s">
        <v>30</v>
      </c>
      <c r="E1087" s="27" t="s">
        <v>51</v>
      </c>
      <c r="F1087" s="220">
        <v>8</v>
      </c>
      <c r="G1087" s="708">
        <v>500</v>
      </c>
      <c r="H1087" s="218"/>
      <c r="I1087" s="218" t="s">
        <v>5905</v>
      </c>
      <c r="J1087" s="2"/>
    </row>
    <row r="1088" spans="1:10" ht="15.75" x14ac:dyDescent="0.25">
      <c r="A1088" s="36">
        <v>105</v>
      </c>
      <c r="B1088" s="235" t="s">
        <v>1720</v>
      </c>
      <c r="C1088" s="26" t="s">
        <v>828</v>
      </c>
      <c r="D1088" s="42" t="s">
        <v>30</v>
      </c>
      <c r="E1088" s="27" t="s">
        <v>51</v>
      </c>
      <c r="F1088" s="220">
        <v>11</v>
      </c>
      <c r="G1088" s="708">
        <v>450</v>
      </c>
      <c r="H1088" s="218"/>
      <c r="I1088" s="218" t="s">
        <v>5905</v>
      </c>
      <c r="J1088" s="2"/>
    </row>
    <row r="1089" spans="1:10" ht="15.75" x14ac:dyDescent="0.25">
      <c r="A1089" s="36">
        <v>106</v>
      </c>
      <c r="B1089" s="235" t="s">
        <v>1721</v>
      </c>
      <c r="C1089" s="26" t="s">
        <v>828</v>
      </c>
      <c r="D1089" s="42" t="s">
        <v>30</v>
      </c>
      <c r="E1089" s="27" t="s">
        <v>51</v>
      </c>
      <c r="F1089" s="220">
        <v>7</v>
      </c>
      <c r="G1089" s="708">
        <v>510</v>
      </c>
      <c r="H1089" s="218"/>
      <c r="I1089" s="218" t="s">
        <v>5905</v>
      </c>
      <c r="J1089" s="2"/>
    </row>
    <row r="1090" spans="1:10" ht="15.75" x14ac:dyDescent="0.25">
      <c r="A1090" s="36">
        <v>107</v>
      </c>
      <c r="B1090" s="235" t="s">
        <v>4962</v>
      </c>
      <c r="C1090" s="26" t="s">
        <v>828</v>
      </c>
      <c r="D1090" s="42" t="s">
        <v>30</v>
      </c>
      <c r="E1090" s="27" t="s">
        <v>51</v>
      </c>
      <c r="F1090" s="220">
        <v>60.9</v>
      </c>
      <c r="G1090" s="708">
        <v>1500</v>
      </c>
      <c r="H1090" s="218"/>
      <c r="I1090" s="218" t="s">
        <v>5905</v>
      </c>
      <c r="J1090" s="2"/>
    </row>
    <row r="1091" spans="1:10" ht="15.75" x14ac:dyDescent="0.25">
      <c r="A1091" s="36">
        <v>108</v>
      </c>
      <c r="B1091" s="235" t="s">
        <v>1722</v>
      </c>
      <c r="C1091" s="26" t="s">
        <v>828</v>
      </c>
      <c r="D1091" s="42" t="s">
        <v>30</v>
      </c>
      <c r="E1091" s="27" t="s">
        <v>51</v>
      </c>
      <c r="F1091" s="220">
        <v>26</v>
      </c>
      <c r="G1091" s="708">
        <v>500</v>
      </c>
      <c r="H1091" s="218"/>
      <c r="I1091" s="218" t="s">
        <v>5905</v>
      </c>
      <c r="J1091" s="2"/>
    </row>
    <row r="1092" spans="1:10" ht="31.5" x14ac:dyDescent="0.25">
      <c r="A1092" s="36">
        <v>109</v>
      </c>
      <c r="B1092" s="235" t="s">
        <v>5904</v>
      </c>
      <c r="C1092" s="26" t="s">
        <v>4951</v>
      </c>
      <c r="D1092" s="42" t="s">
        <v>30</v>
      </c>
      <c r="E1092" s="27" t="s">
        <v>51</v>
      </c>
      <c r="F1092" s="220">
        <v>33.74</v>
      </c>
      <c r="G1092" s="708">
        <v>500</v>
      </c>
      <c r="H1092" s="218"/>
      <c r="I1092" s="218" t="s">
        <v>5905</v>
      </c>
      <c r="J1092" s="2"/>
    </row>
    <row r="1093" spans="1:10" ht="15.75" x14ac:dyDescent="0.25">
      <c r="A1093" s="36">
        <v>110</v>
      </c>
      <c r="B1093" s="235" t="s">
        <v>1723</v>
      </c>
      <c r="C1093" s="26" t="s">
        <v>4951</v>
      </c>
      <c r="D1093" s="42" t="s">
        <v>30</v>
      </c>
      <c r="E1093" s="27" t="s">
        <v>51</v>
      </c>
      <c r="F1093" s="220">
        <v>44.66</v>
      </c>
      <c r="G1093" s="708">
        <v>700</v>
      </c>
      <c r="H1093" s="218"/>
      <c r="I1093" s="218" t="s">
        <v>5905</v>
      </c>
      <c r="J1093" s="2"/>
    </row>
    <row r="1094" spans="1:10" ht="31.5" x14ac:dyDescent="0.25">
      <c r="A1094" s="36">
        <v>111</v>
      </c>
      <c r="B1094" s="235" t="s">
        <v>1724</v>
      </c>
      <c r="C1094" s="26" t="s">
        <v>4951</v>
      </c>
      <c r="D1094" s="42" t="s">
        <v>30</v>
      </c>
      <c r="E1094" s="27" t="s">
        <v>51</v>
      </c>
      <c r="F1094" s="220">
        <v>22.8</v>
      </c>
      <c r="G1094" s="708">
        <v>540</v>
      </c>
      <c r="H1094" s="218"/>
      <c r="I1094" s="218" t="s">
        <v>5905</v>
      </c>
      <c r="J1094" s="2"/>
    </row>
    <row r="1095" spans="1:10" ht="31.5" x14ac:dyDescent="0.25">
      <c r="A1095" s="36">
        <v>112</v>
      </c>
      <c r="B1095" s="235" t="s">
        <v>1725</v>
      </c>
      <c r="C1095" s="26" t="s">
        <v>826</v>
      </c>
      <c r="D1095" s="42" t="s">
        <v>30</v>
      </c>
      <c r="E1095" s="27" t="s">
        <v>51</v>
      </c>
      <c r="F1095" s="220">
        <v>39.299999999999997</v>
      </c>
      <c r="G1095" s="708">
        <v>2000</v>
      </c>
      <c r="H1095" s="218"/>
      <c r="I1095" s="218" t="s">
        <v>5905</v>
      </c>
      <c r="J1095" s="2"/>
    </row>
    <row r="1096" spans="1:10" ht="31.5" x14ac:dyDescent="0.25">
      <c r="A1096" s="36">
        <v>113</v>
      </c>
      <c r="B1096" s="235" t="s">
        <v>1726</v>
      </c>
      <c r="C1096" s="26" t="s">
        <v>826</v>
      </c>
      <c r="D1096" s="42" t="s">
        <v>30</v>
      </c>
      <c r="E1096" s="27" t="s">
        <v>51</v>
      </c>
      <c r="F1096" s="220">
        <v>14</v>
      </c>
      <c r="G1096" s="708">
        <v>500</v>
      </c>
      <c r="H1096" s="218"/>
      <c r="I1096" s="218" t="s">
        <v>5905</v>
      </c>
      <c r="J1096" s="2"/>
    </row>
    <row r="1097" spans="1:10" ht="15.75" x14ac:dyDescent="0.25">
      <c r="A1097" s="36">
        <v>114</v>
      </c>
      <c r="B1097" s="235" t="s">
        <v>1727</v>
      </c>
      <c r="C1097" s="26" t="s">
        <v>826</v>
      </c>
      <c r="D1097" s="42" t="s">
        <v>30</v>
      </c>
      <c r="E1097" s="27" t="s">
        <v>51</v>
      </c>
      <c r="F1097" s="220">
        <v>10</v>
      </c>
      <c r="G1097" s="708">
        <v>1700</v>
      </c>
      <c r="H1097" s="218"/>
      <c r="I1097" s="218" t="s">
        <v>5905</v>
      </c>
      <c r="J1097" s="2"/>
    </row>
    <row r="1098" spans="1:10" ht="15.75" x14ac:dyDescent="0.25">
      <c r="A1098" s="36">
        <v>115</v>
      </c>
      <c r="B1098" s="235" t="s">
        <v>1728</v>
      </c>
      <c r="C1098" s="26" t="s">
        <v>825</v>
      </c>
      <c r="D1098" s="42" t="s">
        <v>30</v>
      </c>
      <c r="E1098" s="27" t="s">
        <v>51</v>
      </c>
      <c r="F1098" s="220">
        <v>24</v>
      </c>
      <c r="G1098" s="708">
        <v>700</v>
      </c>
      <c r="H1098" s="218"/>
      <c r="I1098" s="218" t="s">
        <v>37</v>
      </c>
      <c r="J1098" s="2"/>
    </row>
    <row r="1099" spans="1:10" ht="31.5" x14ac:dyDescent="0.25">
      <c r="A1099" s="36">
        <v>116</v>
      </c>
      <c r="B1099" s="235" t="s">
        <v>1729</v>
      </c>
      <c r="C1099" s="26" t="s">
        <v>825</v>
      </c>
      <c r="D1099" s="42" t="s">
        <v>30</v>
      </c>
      <c r="E1099" s="27" t="s">
        <v>51</v>
      </c>
      <c r="F1099" s="220">
        <v>61</v>
      </c>
      <c r="G1099" s="708">
        <v>1700</v>
      </c>
      <c r="H1099" s="218"/>
      <c r="I1099" s="218" t="s">
        <v>37</v>
      </c>
      <c r="J1099" s="2"/>
    </row>
    <row r="1100" spans="1:10" ht="15.75" x14ac:dyDescent="0.25">
      <c r="A1100" s="36">
        <v>117</v>
      </c>
      <c r="B1100" s="235" t="s">
        <v>1730</v>
      </c>
      <c r="C1100" s="26" t="s">
        <v>825</v>
      </c>
      <c r="D1100" s="42" t="s">
        <v>30</v>
      </c>
      <c r="E1100" s="27" t="s">
        <v>51</v>
      </c>
      <c r="F1100" s="220">
        <v>33.700000000000003</v>
      </c>
      <c r="G1100" s="708">
        <v>2000</v>
      </c>
      <c r="H1100" s="218"/>
      <c r="I1100" s="218" t="s">
        <v>37</v>
      </c>
      <c r="J1100" s="2"/>
    </row>
    <row r="1101" spans="1:10" ht="15.75" x14ac:dyDescent="0.25">
      <c r="A1101" s="36">
        <v>118</v>
      </c>
      <c r="B1101" s="235" t="s">
        <v>1731</v>
      </c>
      <c r="C1101" s="26" t="s">
        <v>825</v>
      </c>
      <c r="D1101" s="42" t="s">
        <v>30</v>
      </c>
      <c r="E1101" s="27" t="s">
        <v>51</v>
      </c>
      <c r="F1101" s="220">
        <v>65</v>
      </c>
      <c r="G1101" s="708">
        <v>500</v>
      </c>
      <c r="H1101" s="218"/>
      <c r="I1101" s="218" t="s">
        <v>37</v>
      </c>
      <c r="J1101" s="2"/>
    </row>
    <row r="1102" spans="1:10" ht="15.75" x14ac:dyDescent="0.25">
      <c r="A1102" s="36">
        <v>119</v>
      </c>
      <c r="B1102" s="235" t="s">
        <v>1732</v>
      </c>
      <c r="C1102" s="26" t="s">
        <v>650</v>
      </c>
      <c r="D1102" s="42" t="s">
        <v>30</v>
      </c>
      <c r="E1102" s="27" t="s">
        <v>51</v>
      </c>
      <c r="F1102" s="220">
        <v>4.3</v>
      </c>
      <c r="G1102" s="708">
        <v>300</v>
      </c>
      <c r="H1102" s="218"/>
      <c r="I1102" s="218" t="s">
        <v>98</v>
      </c>
      <c r="J1102" s="2"/>
    </row>
    <row r="1103" spans="1:10" ht="15.75" x14ac:dyDescent="0.25">
      <c r="A1103" s="36">
        <v>120</v>
      </c>
      <c r="B1103" s="235" t="s">
        <v>1733</v>
      </c>
      <c r="C1103" s="26" t="s">
        <v>650</v>
      </c>
      <c r="D1103" s="42" t="s">
        <v>30</v>
      </c>
      <c r="E1103" s="27" t="s">
        <v>51</v>
      </c>
      <c r="F1103" s="220">
        <v>24.4</v>
      </c>
      <c r="G1103" s="708">
        <v>1400</v>
      </c>
      <c r="H1103" s="218"/>
      <c r="I1103" s="218" t="s">
        <v>98</v>
      </c>
      <c r="J1103" s="2"/>
    </row>
    <row r="1104" spans="1:10" ht="15.75" x14ac:dyDescent="0.25">
      <c r="A1104" s="36">
        <v>121</v>
      </c>
      <c r="B1104" s="235" t="s">
        <v>1734</v>
      </c>
      <c r="C1104" s="26" t="s">
        <v>650</v>
      </c>
      <c r="D1104" s="42" t="s">
        <v>30</v>
      </c>
      <c r="E1104" s="27" t="s">
        <v>51</v>
      </c>
      <c r="F1104" s="220">
        <v>7</v>
      </c>
      <c r="G1104" s="708">
        <v>300</v>
      </c>
      <c r="H1104" s="218"/>
      <c r="I1104" s="218" t="s">
        <v>98</v>
      </c>
      <c r="J1104" s="2"/>
    </row>
    <row r="1105" spans="1:10" ht="15.75" x14ac:dyDescent="0.25">
      <c r="A1105" s="36">
        <v>122</v>
      </c>
      <c r="B1105" s="235" t="s">
        <v>1735</v>
      </c>
      <c r="C1105" s="26" t="s">
        <v>650</v>
      </c>
      <c r="D1105" s="42" t="s">
        <v>30</v>
      </c>
      <c r="E1105" s="27" t="s">
        <v>51</v>
      </c>
      <c r="F1105" s="220">
        <v>14.8</v>
      </c>
      <c r="G1105" s="708">
        <v>370</v>
      </c>
      <c r="H1105" s="218"/>
      <c r="I1105" s="218" t="s">
        <v>5906</v>
      </c>
      <c r="J1105" s="2"/>
    </row>
    <row r="1106" spans="1:10" ht="15.75" x14ac:dyDescent="0.25">
      <c r="A1106" s="36">
        <v>123</v>
      </c>
      <c r="B1106" s="235" t="s">
        <v>1736</v>
      </c>
      <c r="C1106" s="26" t="s">
        <v>650</v>
      </c>
      <c r="D1106" s="42" t="s">
        <v>30</v>
      </c>
      <c r="E1106" s="27" t="s">
        <v>51</v>
      </c>
      <c r="F1106" s="220">
        <v>10.199999999999999</v>
      </c>
      <c r="G1106" s="708">
        <v>300</v>
      </c>
      <c r="H1106" s="218"/>
      <c r="I1106" s="218" t="s">
        <v>5906</v>
      </c>
      <c r="J1106" s="2"/>
    </row>
    <row r="1107" spans="1:10" ht="15.75" x14ac:dyDescent="0.25">
      <c r="A1107" s="36">
        <v>124</v>
      </c>
      <c r="B1107" s="235" t="s">
        <v>1737</v>
      </c>
      <c r="C1107" s="26" t="s">
        <v>650</v>
      </c>
      <c r="D1107" s="42" t="s">
        <v>30</v>
      </c>
      <c r="E1107" s="27" t="s">
        <v>51</v>
      </c>
      <c r="F1107" s="220">
        <v>10</v>
      </c>
      <c r="G1107" s="708">
        <v>300</v>
      </c>
      <c r="H1107" s="218"/>
      <c r="I1107" s="218" t="s">
        <v>5906</v>
      </c>
      <c r="J1107" s="2"/>
    </row>
    <row r="1108" spans="1:10" ht="15.75" x14ac:dyDescent="0.25">
      <c r="A1108" s="36">
        <v>125</v>
      </c>
      <c r="B1108" s="235" t="s">
        <v>1738</v>
      </c>
      <c r="C1108" s="26" t="s">
        <v>4952</v>
      </c>
      <c r="D1108" s="42" t="s">
        <v>30</v>
      </c>
      <c r="E1108" s="27" t="s">
        <v>51</v>
      </c>
      <c r="F1108" s="220">
        <v>7</v>
      </c>
      <c r="G1108" s="708">
        <v>275</v>
      </c>
      <c r="H1108" s="218">
        <v>275</v>
      </c>
      <c r="I1108" s="218" t="s">
        <v>5906</v>
      </c>
      <c r="J1108" s="2"/>
    </row>
    <row r="1109" spans="1:10" ht="15.75" x14ac:dyDescent="0.25">
      <c r="A1109" s="36">
        <v>126</v>
      </c>
      <c r="B1109" s="235" t="s">
        <v>1739</v>
      </c>
      <c r="C1109" s="26" t="s">
        <v>4952</v>
      </c>
      <c r="D1109" s="42" t="s">
        <v>30</v>
      </c>
      <c r="E1109" s="27" t="s">
        <v>51</v>
      </c>
      <c r="F1109" s="220">
        <v>40.6</v>
      </c>
      <c r="G1109" s="708">
        <v>1000</v>
      </c>
      <c r="H1109" s="218">
        <v>1000</v>
      </c>
      <c r="I1109" s="218" t="s">
        <v>5906</v>
      </c>
      <c r="J1109" s="2"/>
    </row>
    <row r="1110" spans="1:10" ht="15.75" x14ac:dyDescent="0.25">
      <c r="A1110" s="36">
        <v>127</v>
      </c>
      <c r="B1110" s="235" t="s">
        <v>1740</v>
      </c>
      <c r="C1110" s="26" t="s">
        <v>4952</v>
      </c>
      <c r="D1110" s="42" t="s">
        <v>30</v>
      </c>
      <c r="E1110" s="27" t="s">
        <v>51</v>
      </c>
      <c r="F1110" s="220">
        <v>41</v>
      </c>
      <c r="G1110" s="708">
        <v>700</v>
      </c>
      <c r="H1110" s="218">
        <v>700</v>
      </c>
      <c r="I1110" s="218" t="s">
        <v>5906</v>
      </c>
      <c r="J1110" s="2"/>
    </row>
    <row r="1111" spans="1:10" ht="15.75" x14ac:dyDescent="0.25">
      <c r="A1111" s="36">
        <v>128</v>
      </c>
      <c r="B1111" s="235" t="s">
        <v>1741</v>
      </c>
      <c r="C1111" s="26" t="s">
        <v>4952</v>
      </c>
      <c r="D1111" s="42" t="s">
        <v>30</v>
      </c>
      <c r="E1111" s="27" t="s">
        <v>51</v>
      </c>
      <c r="F1111" s="220">
        <v>17.7</v>
      </c>
      <c r="G1111" s="708">
        <v>250</v>
      </c>
      <c r="H1111" s="218"/>
      <c r="I1111" s="218" t="s">
        <v>5905</v>
      </c>
      <c r="J1111" s="2"/>
    </row>
    <row r="1112" spans="1:10" ht="15.75" x14ac:dyDescent="0.25">
      <c r="A1112" s="36">
        <v>129</v>
      </c>
      <c r="B1112" s="235" t="s">
        <v>1742</v>
      </c>
      <c r="C1112" s="26" t="s">
        <v>4952</v>
      </c>
      <c r="D1112" s="42" t="s">
        <v>30</v>
      </c>
      <c r="E1112" s="27" t="s">
        <v>51</v>
      </c>
      <c r="F1112" s="220">
        <v>7.2</v>
      </c>
      <c r="G1112" s="708">
        <v>500</v>
      </c>
      <c r="H1112" s="218"/>
      <c r="I1112" s="218" t="s">
        <v>418</v>
      </c>
      <c r="J1112" s="2"/>
    </row>
    <row r="1113" spans="1:10" ht="15.75" x14ac:dyDescent="0.25">
      <c r="A1113" s="36">
        <v>130</v>
      </c>
      <c r="B1113" s="235" t="s">
        <v>1743</v>
      </c>
      <c r="C1113" s="26" t="s">
        <v>823</v>
      </c>
      <c r="D1113" s="42" t="s">
        <v>30</v>
      </c>
      <c r="E1113" s="27" t="s">
        <v>51</v>
      </c>
      <c r="F1113" s="220">
        <v>2.2999999999999998</v>
      </c>
      <c r="G1113" s="708">
        <v>100</v>
      </c>
      <c r="H1113" s="218"/>
      <c r="I1113" s="218" t="s">
        <v>5905</v>
      </c>
      <c r="J1113" s="2"/>
    </row>
    <row r="1114" spans="1:10" ht="15.75" x14ac:dyDescent="0.25">
      <c r="A1114" s="36">
        <v>131</v>
      </c>
      <c r="B1114" s="235" t="s">
        <v>1744</v>
      </c>
      <c r="C1114" s="26" t="s">
        <v>823</v>
      </c>
      <c r="D1114" s="42" t="s">
        <v>30</v>
      </c>
      <c r="E1114" s="27" t="s">
        <v>51</v>
      </c>
      <c r="F1114" s="220">
        <v>31.5</v>
      </c>
      <c r="G1114" s="708">
        <v>50</v>
      </c>
      <c r="H1114" s="218"/>
      <c r="I1114" s="218" t="s">
        <v>5905</v>
      </c>
      <c r="J1114" s="2"/>
    </row>
    <row r="1115" spans="1:10" ht="15.75" x14ac:dyDescent="0.25">
      <c r="A1115" s="36">
        <v>132</v>
      </c>
      <c r="B1115" s="235" t="s">
        <v>1745</v>
      </c>
      <c r="C1115" s="26" t="s">
        <v>823</v>
      </c>
      <c r="D1115" s="42" t="s">
        <v>30</v>
      </c>
      <c r="E1115" s="27" t="s">
        <v>51</v>
      </c>
      <c r="F1115" s="220">
        <v>82.7</v>
      </c>
      <c r="G1115" s="708">
        <v>2000</v>
      </c>
      <c r="H1115" s="218"/>
      <c r="I1115" s="218" t="s">
        <v>5905</v>
      </c>
      <c r="J1115" s="2"/>
    </row>
    <row r="1116" spans="1:10" ht="31.5" x14ac:dyDescent="0.25">
      <c r="A1116" s="36">
        <v>133</v>
      </c>
      <c r="B1116" s="235" t="s">
        <v>4963</v>
      </c>
      <c r="C1116" s="26" t="s">
        <v>823</v>
      </c>
      <c r="D1116" s="42" t="s">
        <v>30</v>
      </c>
      <c r="E1116" s="27" t="s">
        <v>51</v>
      </c>
      <c r="F1116" s="220">
        <v>103.3</v>
      </c>
      <c r="G1116" s="708">
        <v>1500</v>
      </c>
      <c r="H1116" s="218"/>
      <c r="I1116" s="218" t="s">
        <v>5905</v>
      </c>
      <c r="J1116" s="2"/>
    </row>
    <row r="1117" spans="1:10" ht="15.75" x14ac:dyDescent="0.25">
      <c r="A1117" s="36">
        <v>134</v>
      </c>
      <c r="B1117" s="235" t="s">
        <v>1746</v>
      </c>
      <c r="C1117" s="26" t="s">
        <v>823</v>
      </c>
      <c r="D1117" s="42" t="s">
        <v>30</v>
      </c>
      <c r="E1117" s="27" t="s">
        <v>51</v>
      </c>
      <c r="F1117" s="220">
        <v>3</v>
      </c>
      <c r="G1117" s="708">
        <v>500</v>
      </c>
      <c r="H1117" s="218"/>
      <c r="I1117" s="218" t="s">
        <v>5907</v>
      </c>
      <c r="J1117" s="2"/>
    </row>
    <row r="1118" spans="1:10" ht="15.75" x14ac:dyDescent="0.25">
      <c r="A1118" s="36">
        <v>135</v>
      </c>
      <c r="B1118" s="235" t="s">
        <v>1747</v>
      </c>
      <c r="C1118" s="26" t="s">
        <v>823</v>
      </c>
      <c r="D1118" s="42" t="s">
        <v>30</v>
      </c>
      <c r="E1118" s="27" t="s">
        <v>51</v>
      </c>
      <c r="F1118" s="220">
        <v>73</v>
      </c>
      <c r="G1118" s="708">
        <v>2000</v>
      </c>
      <c r="H1118" s="218"/>
      <c r="I1118" s="218" t="s">
        <v>5905</v>
      </c>
      <c r="J1118" s="2"/>
    </row>
    <row r="1119" spans="1:10" ht="15.75" x14ac:dyDescent="0.25">
      <c r="A1119" s="36">
        <v>136</v>
      </c>
      <c r="B1119" s="235" t="s">
        <v>1748</v>
      </c>
      <c r="C1119" s="26" t="s">
        <v>823</v>
      </c>
      <c r="D1119" s="42" t="s">
        <v>30</v>
      </c>
      <c r="E1119" s="27" t="s">
        <v>51</v>
      </c>
      <c r="F1119" s="220">
        <v>31</v>
      </c>
      <c r="G1119" s="708">
        <v>1000</v>
      </c>
      <c r="H1119" s="218"/>
      <c r="I1119" s="218" t="s">
        <v>5905</v>
      </c>
      <c r="J1119" s="2"/>
    </row>
    <row r="1120" spans="1:10" ht="15.75" x14ac:dyDescent="0.25">
      <c r="A1120" s="36">
        <v>137</v>
      </c>
      <c r="B1120" s="235" t="s">
        <v>1742</v>
      </c>
      <c r="C1120" s="26" t="s">
        <v>823</v>
      </c>
      <c r="D1120" s="42" t="s">
        <v>30</v>
      </c>
      <c r="E1120" s="27" t="s">
        <v>51</v>
      </c>
      <c r="F1120" s="220">
        <v>4.3</v>
      </c>
      <c r="G1120" s="708">
        <v>850</v>
      </c>
      <c r="H1120" s="218"/>
      <c r="I1120" s="218" t="s">
        <v>418</v>
      </c>
      <c r="J1120" s="2"/>
    </row>
    <row r="1121" spans="1:10" ht="15.75" x14ac:dyDescent="0.25">
      <c r="A1121" s="33" t="s">
        <v>780</v>
      </c>
      <c r="B1121" s="34" t="s">
        <v>21</v>
      </c>
      <c r="C1121" s="18"/>
      <c r="D1121" s="33"/>
      <c r="E1121" s="33"/>
      <c r="F1121" s="49"/>
      <c r="G1121" s="706"/>
      <c r="H1121" s="2"/>
      <c r="I1121" s="2"/>
      <c r="J1121" s="2"/>
    </row>
    <row r="1122" spans="1:10" ht="15.75" x14ac:dyDescent="0.25">
      <c r="A1122" s="36">
        <v>138</v>
      </c>
      <c r="B1122" s="235" t="s">
        <v>4966</v>
      </c>
      <c r="C1122" s="26" t="s">
        <v>831</v>
      </c>
      <c r="D1122" s="42" t="s">
        <v>30</v>
      </c>
      <c r="E1122" s="27" t="s">
        <v>51</v>
      </c>
      <c r="F1122" s="220">
        <v>43</v>
      </c>
      <c r="G1122" s="706"/>
      <c r="H1122" s="2"/>
      <c r="I1122" s="2"/>
      <c r="J1122" s="2"/>
    </row>
    <row r="1123" spans="1:10" ht="15.75" x14ac:dyDescent="0.25">
      <c r="A1123" s="36">
        <v>139</v>
      </c>
      <c r="B1123" s="235" t="s">
        <v>1749</v>
      </c>
      <c r="C1123" s="26" t="s">
        <v>831</v>
      </c>
      <c r="D1123" s="42" t="s">
        <v>30</v>
      </c>
      <c r="E1123" s="27" t="s">
        <v>51</v>
      </c>
      <c r="F1123" s="220">
        <v>43.7</v>
      </c>
      <c r="G1123" s="706"/>
      <c r="H1123" s="2"/>
      <c r="I1123" s="2"/>
      <c r="J1123" s="2"/>
    </row>
    <row r="1124" spans="1:10" ht="15.75" x14ac:dyDescent="0.25">
      <c r="A1124" s="36">
        <v>140</v>
      </c>
      <c r="B1124" s="170" t="s">
        <v>1750</v>
      </c>
      <c r="C1124" s="26" t="s">
        <v>831</v>
      </c>
      <c r="D1124" s="42" t="s">
        <v>30</v>
      </c>
      <c r="E1124" s="27" t="s">
        <v>51</v>
      </c>
      <c r="F1124" s="220">
        <v>85.1</v>
      </c>
      <c r="G1124" s="706"/>
      <c r="H1124" s="2"/>
      <c r="I1124" s="2"/>
      <c r="J1124" s="2"/>
    </row>
    <row r="1125" spans="1:10" ht="15.75" x14ac:dyDescent="0.25">
      <c r="A1125" s="36">
        <v>141</v>
      </c>
      <c r="B1125" s="235" t="s">
        <v>1751</v>
      </c>
      <c r="C1125" s="26" t="s">
        <v>4950</v>
      </c>
      <c r="D1125" s="42" t="s">
        <v>30</v>
      </c>
      <c r="E1125" s="27" t="s">
        <v>51</v>
      </c>
      <c r="F1125" s="220">
        <v>14.4</v>
      </c>
      <c r="G1125" s="706"/>
      <c r="H1125" s="2"/>
      <c r="I1125" s="2"/>
      <c r="J1125" s="2"/>
    </row>
    <row r="1126" spans="1:10" ht="15.75" x14ac:dyDescent="0.25">
      <c r="A1126" s="36">
        <v>142</v>
      </c>
      <c r="B1126" s="235" t="s">
        <v>1752</v>
      </c>
      <c r="C1126" s="26" t="s">
        <v>829</v>
      </c>
      <c r="D1126" s="42" t="s">
        <v>30</v>
      </c>
      <c r="E1126" s="27" t="s">
        <v>51</v>
      </c>
      <c r="F1126" s="220">
        <v>45.4</v>
      </c>
      <c r="G1126" s="706"/>
      <c r="H1126" s="2"/>
      <c r="I1126" s="2"/>
      <c r="J1126" s="2"/>
    </row>
    <row r="1127" spans="1:10" ht="15.75" x14ac:dyDescent="0.25">
      <c r="A1127" s="36">
        <v>143</v>
      </c>
      <c r="B1127" s="235" t="s">
        <v>1753</v>
      </c>
      <c r="C1127" s="26" t="s">
        <v>829</v>
      </c>
      <c r="D1127" s="42" t="s">
        <v>30</v>
      </c>
      <c r="E1127" s="27" t="s">
        <v>51</v>
      </c>
      <c r="F1127" s="220">
        <v>105</v>
      </c>
      <c r="G1127" s="706"/>
      <c r="H1127" s="2"/>
      <c r="I1127" s="2"/>
      <c r="J1127" s="2"/>
    </row>
    <row r="1128" spans="1:10" ht="15.75" x14ac:dyDescent="0.25">
      <c r="A1128" s="36">
        <v>144</v>
      </c>
      <c r="B1128" s="235" t="s">
        <v>1754</v>
      </c>
      <c r="C1128" s="26" t="s">
        <v>829</v>
      </c>
      <c r="D1128" s="42" t="s">
        <v>30</v>
      </c>
      <c r="E1128" s="27" t="s">
        <v>51</v>
      </c>
      <c r="F1128" s="220">
        <v>13.8</v>
      </c>
      <c r="G1128" s="706"/>
      <c r="H1128" s="2"/>
      <c r="I1128" s="2"/>
      <c r="J1128" s="2"/>
    </row>
    <row r="1129" spans="1:10" ht="15.75" x14ac:dyDescent="0.25">
      <c r="A1129" s="36">
        <v>145</v>
      </c>
      <c r="B1129" s="235" t="s">
        <v>1755</v>
      </c>
      <c r="C1129" s="26" t="s">
        <v>832</v>
      </c>
      <c r="D1129" s="42" t="s">
        <v>30</v>
      </c>
      <c r="E1129" s="27" t="s">
        <v>51</v>
      </c>
      <c r="F1129" s="220">
        <v>61.85</v>
      </c>
      <c r="G1129" s="706"/>
      <c r="H1129" s="2"/>
      <c r="I1129" s="2"/>
      <c r="J1129" s="2"/>
    </row>
    <row r="1130" spans="1:10" ht="15.75" x14ac:dyDescent="0.25">
      <c r="A1130" s="36">
        <v>146</v>
      </c>
      <c r="B1130" s="235" t="s">
        <v>4965</v>
      </c>
      <c r="C1130" s="26" t="s">
        <v>832</v>
      </c>
      <c r="D1130" s="42" t="s">
        <v>30</v>
      </c>
      <c r="E1130" s="27" t="s">
        <v>51</v>
      </c>
      <c r="F1130" s="220">
        <v>63.6</v>
      </c>
      <c r="G1130" s="706"/>
      <c r="H1130" s="2"/>
      <c r="I1130" s="2"/>
      <c r="J1130" s="2"/>
    </row>
    <row r="1131" spans="1:10" ht="15.75" x14ac:dyDescent="0.25">
      <c r="A1131" s="36">
        <v>147</v>
      </c>
      <c r="B1131" s="235" t="s">
        <v>5908</v>
      </c>
      <c r="C1131" s="26" t="s">
        <v>832</v>
      </c>
      <c r="D1131" s="42" t="s">
        <v>30</v>
      </c>
      <c r="E1131" s="27" t="s">
        <v>51</v>
      </c>
      <c r="F1131" s="220">
        <v>28.75</v>
      </c>
      <c r="G1131" s="706"/>
      <c r="H1131" s="2"/>
      <c r="I1131" s="2"/>
      <c r="J1131" s="2"/>
    </row>
    <row r="1132" spans="1:10" ht="15.75" x14ac:dyDescent="0.25">
      <c r="A1132" s="36">
        <v>148</v>
      </c>
      <c r="B1132" s="235" t="s">
        <v>1756</v>
      </c>
      <c r="C1132" s="26" t="s">
        <v>830</v>
      </c>
      <c r="D1132" s="42" t="s">
        <v>30</v>
      </c>
      <c r="E1132" s="27" t="s">
        <v>51</v>
      </c>
      <c r="F1132" s="220">
        <v>69.900000000000006</v>
      </c>
      <c r="G1132" s="706"/>
      <c r="H1132" s="2"/>
      <c r="I1132" s="2"/>
      <c r="J1132" s="2"/>
    </row>
    <row r="1133" spans="1:10" ht="15.75" x14ac:dyDescent="0.25">
      <c r="A1133" s="36">
        <v>149</v>
      </c>
      <c r="B1133" s="235" t="s">
        <v>4966</v>
      </c>
      <c r="C1133" s="26" t="s">
        <v>830</v>
      </c>
      <c r="D1133" s="42" t="s">
        <v>30</v>
      </c>
      <c r="E1133" s="27" t="s">
        <v>51</v>
      </c>
      <c r="F1133" s="220">
        <v>31.9</v>
      </c>
      <c r="G1133" s="706"/>
      <c r="H1133" s="2"/>
      <c r="I1133" s="2"/>
      <c r="J1133" s="2"/>
    </row>
    <row r="1134" spans="1:10" ht="15.75" x14ac:dyDescent="0.25">
      <c r="A1134" s="36">
        <v>150</v>
      </c>
      <c r="B1134" s="235" t="s">
        <v>1757</v>
      </c>
      <c r="C1134" s="26" t="s">
        <v>830</v>
      </c>
      <c r="D1134" s="42" t="s">
        <v>30</v>
      </c>
      <c r="E1134" s="27" t="s">
        <v>51</v>
      </c>
      <c r="F1134" s="220">
        <v>13.8</v>
      </c>
      <c r="G1134" s="706"/>
      <c r="H1134" s="2"/>
      <c r="I1134" s="2"/>
      <c r="J1134" s="2"/>
    </row>
    <row r="1135" spans="1:10" ht="15.75" x14ac:dyDescent="0.25">
      <c r="A1135" s="33" t="s">
        <v>781</v>
      </c>
      <c r="B1135" s="34" t="s">
        <v>22</v>
      </c>
      <c r="C1135" s="18"/>
      <c r="D1135" s="33"/>
      <c r="E1135" s="33"/>
      <c r="F1135" s="49"/>
      <c r="G1135" s="706"/>
      <c r="H1135" s="2"/>
      <c r="I1135" s="2"/>
      <c r="J1135" s="2"/>
    </row>
    <row r="1136" spans="1:10" ht="15.75" x14ac:dyDescent="0.25">
      <c r="A1136" s="36">
        <v>151</v>
      </c>
      <c r="B1136" s="170" t="s">
        <v>1758</v>
      </c>
      <c r="C1136" s="26" t="s">
        <v>527</v>
      </c>
      <c r="D1136" s="42" t="s">
        <v>30</v>
      </c>
      <c r="E1136" s="27" t="s">
        <v>51</v>
      </c>
      <c r="F1136" s="220">
        <v>44.9</v>
      </c>
      <c r="G1136" s="709">
        <v>250</v>
      </c>
      <c r="H1136" s="104"/>
      <c r="I1136" s="156" t="s">
        <v>5001</v>
      </c>
      <c r="J1136" s="2"/>
    </row>
    <row r="1137" spans="1:10" ht="15.75" x14ac:dyDescent="0.25">
      <c r="A1137" s="36">
        <v>152</v>
      </c>
      <c r="B1137" s="170" t="s">
        <v>1759</v>
      </c>
      <c r="C1137" s="26" t="s">
        <v>527</v>
      </c>
      <c r="D1137" s="42" t="s">
        <v>30</v>
      </c>
      <c r="E1137" s="27" t="s">
        <v>51</v>
      </c>
      <c r="F1137" s="220">
        <v>50</v>
      </c>
      <c r="G1137" s="709">
        <v>600</v>
      </c>
      <c r="H1137" s="104"/>
      <c r="I1137" s="156" t="s">
        <v>5001</v>
      </c>
      <c r="J1137" s="2"/>
    </row>
    <row r="1138" spans="1:10" ht="15.75" x14ac:dyDescent="0.25">
      <c r="A1138" s="36">
        <v>153</v>
      </c>
      <c r="B1138" s="170" t="s">
        <v>1760</v>
      </c>
      <c r="C1138" s="26" t="s">
        <v>834</v>
      </c>
      <c r="D1138" s="42" t="s">
        <v>30</v>
      </c>
      <c r="E1138" s="27" t="s">
        <v>51</v>
      </c>
      <c r="F1138" s="220">
        <v>30</v>
      </c>
      <c r="G1138" s="709">
        <v>320</v>
      </c>
      <c r="H1138" s="104"/>
      <c r="I1138" s="156" t="s">
        <v>5001</v>
      </c>
      <c r="J1138" s="2"/>
    </row>
    <row r="1139" spans="1:10" ht="15.75" x14ac:dyDescent="0.25">
      <c r="A1139" s="36">
        <v>154</v>
      </c>
      <c r="B1139" s="170" t="s">
        <v>1761</v>
      </c>
      <c r="C1139" s="26" t="s">
        <v>834</v>
      </c>
      <c r="D1139" s="42" t="s">
        <v>30</v>
      </c>
      <c r="E1139" s="27" t="s">
        <v>51</v>
      </c>
      <c r="F1139" s="220">
        <v>25</v>
      </c>
      <c r="G1139" s="709">
        <v>150</v>
      </c>
      <c r="H1139" s="104"/>
      <c r="I1139" s="156" t="s">
        <v>5001</v>
      </c>
      <c r="J1139" s="2"/>
    </row>
    <row r="1140" spans="1:10" ht="15.75" x14ac:dyDescent="0.25">
      <c r="A1140" s="36">
        <v>155</v>
      </c>
      <c r="B1140" s="170" t="s">
        <v>1762</v>
      </c>
      <c r="C1140" s="26" t="s">
        <v>834</v>
      </c>
      <c r="D1140" s="42" t="s">
        <v>30</v>
      </c>
      <c r="E1140" s="27" t="s">
        <v>51</v>
      </c>
      <c r="F1140" s="220">
        <v>35</v>
      </c>
      <c r="G1140" s="709">
        <v>600</v>
      </c>
      <c r="H1140" s="104"/>
      <c r="I1140" s="156" t="s">
        <v>5001</v>
      </c>
      <c r="J1140" s="2"/>
    </row>
    <row r="1141" spans="1:10" ht="15.75" x14ac:dyDescent="0.25">
      <c r="A1141" s="36">
        <v>156</v>
      </c>
      <c r="B1141" s="170" t="s">
        <v>1763</v>
      </c>
      <c r="C1141" s="26" t="s">
        <v>834</v>
      </c>
      <c r="D1141" s="42" t="s">
        <v>30</v>
      </c>
      <c r="E1141" s="27" t="s">
        <v>51</v>
      </c>
      <c r="F1141" s="220">
        <v>11.2</v>
      </c>
      <c r="G1141" s="709">
        <v>400</v>
      </c>
      <c r="H1141" s="104"/>
      <c r="I1141" s="156" t="s">
        <v>5001</v>
      </c>
      <c r="J1141" s="2"/>
    </row>
    <row r="1142" spans="1:10" ht="15.75" x14ac:dyDescent="0.25">
      <c r="A1142" s="36">
        <v>157</v>
      </c>
      <c r="B1142" s="170" t="s">
        <v>1764</v>
      </c>
      <c r="C1142" s="26" t="s">
        <v>4949</v>
      </c>
      <c r="D1142" s="42" t="s">
        <v>30</v>
      </c>
      <c r="E1142" s="27" t="s">
        <v>51</v>
      </c>
      <c r="F1142" s="220">
        <v>7.7</v>
      </c>
      <c r="G1142" s="709">
        <v>1000</v>
      </c>
      <c r="H1142" s="104"/>
      <c r="I1142" s="156" t="s">
        <v>5001</v>
      </c>
      <c r="J1142" s="2"/>
    </row>
    <row r="1143" spans="1:10" ht="15.75" x14ac:dyDescent="0.25">
      <c r="A1143" s="36">
        <v>158</v>
      </c>
      <c r="B1143" s="235" t="s">
        <v>1761</v>
      </c>
      <c r="C1143" s="26" t="s">
        <v>4949</v>
      </c>
      <c r="D1143" s="42" t="s">
        <v>30</v>
      </c>
      <c r="E1143" s="27" t="s">
        <v>51</v>
      </c>
      <c r="F1143" s="220">
        <v>10</v>
      </c>
      <c r="G1143" s="709">
        <v>500</v>
      </c>
      <c r="H1143" s="104"/>
      <c r="I1143" s="156" t="s">
        <v>5001</v>
      </c>
      <c r="J1143" s="2"/>
    </row>
    <row r="1144" spans="1:10" ht="15.75" x14ac:dyDescent="0.25">
      <c r="A1144" s="36">
        <v>159</v>
      </c>
      <c r="B1144" s="235" t="s">
        <v>1765</v>
      </c>
      <c r="C1144" s="26" t="s">
        <v>4949</v>
      </c>
      <c r="D1144" s="42" t="s">
        <v>30</v>
      </c>
      <c r="E1144" s="27" t="s">
        <v>51</v>
      </c>
      <c r="F1144" s="220">
        <v>37.619999999999997</v>
      </c>
      <c r="G1144" s="709">
        <v>1370</v>
      </c>
      <c r="H1144" s="104"/>
      <c r="I1144" s="156" t="s">
        <v>5001</v>
      </c>
      <c r="J1144" s="2"/>
    </row>
    <row r="1145" spans="1:10" ht="15.75" x14ac:dyDescent="0.25">
      <c r="A1145" s="36">
        <v>160</v>
      </c>
      <c r="B1145" s="235" t="s">
        <v>1766</v>
      </c>
      <c r="C1145" s="26" t="s">
        <v>4949</v>
      </c>
      <c r="D1145" s="42" t="s">
        <v>30</v>
      </c>
      <c r="E1145" s="27" t="s">
        <v>51</v>
      </c>
      <c r="F1145" s="220">
        <v>28</v>
      </c>
      <c r="G1145" s="709">
        <v>1040</v>
      </c>
      <c r="H1145" s="104"/>
      <c r="I1145" s="156" t="s">
        <v>5001</v>
      </c>
      <c r="J1145" s="2"/>
    </row>
    <row r="1146" spans="1:10" ht="15.75" x14ac:dyDescent="0.25">
      <c r="A1146" s="36">
        <v>161</v>
      </c>
      <c r="B1146" s="235" t="s">
        <v>1767</v>
      </c>
      <c r="C1146" s="26" t="s">
        <v>4949</v>
      </c>
      <c r="D1146" s="42" t="s">
        <v>30</v>
      </c>
      <c r="E1146" s="27" t="s">
        <v>51</v>
      </c>
      <c r="F1146" s="220">
        <v>72</v>
      </c>
      <c r="G1146" s="709">
        <v>350</v>
      </c>
      <c r="H1146" s="104"/>
      <c r="I1146" s="156" t="s">
        <v>5001</v>
      </c>
      <c r="J1146" s="2"/>
    </row>
    <row r="1147" spans="1:10" ht="15.75" x14ac:dyDescent="0.25">
      <c r="A1147" s="36">
        <v>162</v>
      </c>
      <c r="B1147" s="235" t="s">
        <v>1768</v>
      </c>
      <c r="C1147" s="26" t="s">
        <v>833</v>
      </c>
      <c r="D1147" s="42" t="s">
        <v>30</v>
      </c>
      <c r="E1147" s="27" t="s">
        <v>51</v>
      </c>
      <c r="F1147" s="220">
        <v>27.48</v>
      </c>
      <c r="G1147" s="709">
        <v>270</v>
      </c>
      <c r="H1147" s="104"/>
      <c r="I1147" s="156" t="s">
        <v>5001</v>
      </c>
      <c r="J1147" s="2"/>
    </row>
    <row r="1148" spans="1:10" ht="15.75" x14ac:dyDescent="0.25">
      <c r="A1148" s="36">
        <v>163</v>
      </c>
      <c r="B1148" s="235" t="s">
        <v>1769</v>
      </c>
      <c r="C1148" s="26" t="s">
        <v>833</v>
      </c>
      <c r="D1148" s="42" t="s">
        <v>30</v>
      </c>
      <c r="E1148" s="27" t="s">
        <v>51</v>
      </c>
      <c r="F1148" s="220">
        <v>40</v>
      </c>
      <c r="G1148" s="709">
        <v>730</v>
      </c>
      <c r="H1148" s="104"/>
      <c r="I1148" s="156" t="s">
        <v>5001</v>
      </c>
      <c r="J1148" s="2"/>
    </row>
    <row r="1149" spans="1:10" ht="15.75" x14ac:dyDescent="0.25">
      <c r="A1149" s="33" t="s">
        <v>782</v>
      </c>
      <c r="B1149" s="34" t="s">
        <v>39</v>
      </c>
      <c r="C1149" s="18"/>
      <c r="D1149" s="33"/>
      <c r="E1149" s="33"/>
      <c r="F1149" s="49"/>
      <c r="G1149" s="706"/>
      <c r="H1149" s="2"/>
      <c r="I1149" s="2"/>
      <c r="J1149" s="2"/>
    </row>
    <row r="1150" spans="1:10" ht="15.75" x14ac:dyDescent="0.25">
      <c r="A1150" s="36">
        <v>164</v>
      </c>
      <c r="B1150" s="170" t="s">
        <v>421</v>
      </c>
      <c r="C1150" s="26" t="s">
        <v>840</v>
      </c>
      <c r="D1150" s="42" t="s">
        <v>30</v>
      </c>
      <c r="E1150" s="27" t="s">
        <v>7</v>
      </c>
      <c r="F1150" s="50">
        <v>86.14</v>
      </c>
      <c r="G1150" s="706"/>
      <c r="H1150" s="2"/>
      <c r="I1150" s="2"/>
      <c r="J1150" s="2"/>
    </row>
    <row r="1151" spans="1:10" ht="15.75" x14ac:dyDescent="0.25">
      <c r="A1151" s="36">
        <v>165</v>
      </c>
      <c r="B1151" s="170" t="s">
        <v>422</v>
      </c>
      <c r="C1151" s="26" t="s">
        <v>840</v>
      </c>
      <c r="D1151" s="42" t="s">
        <v>30</v>
      </c>
      <c r="E1151" s="27" t="s">
        <v>7</v>
      </c>
      <c r="F1151" s="50">
        <v>75.150000000000006</v>
      </c>
      <c r="G1151" s="706"/>
      <c r="H1151" s="2"/>
      <c r="I1151" s="2"/>
      <c r="J1151" s="2"/>
    </row>
    <row r="1152" spans="1:10" ht="15.75" x14ac:dyDescent="0.25">
      <c r="A1152" s="36">
        <v>166</v>
      </c>
      <c r="B1152" s="170" t="s">
        <v>1770</v>
      </c>
      <c r="C1152" s="26" t="s">
        <v>840</v>
      </c>
      <c r="D1152" s="42" t="s">
        <v>30</v>
      </c>
      <c r="E1152" s="27" t="s">
        <v>7</v>
      </c>
      <c r="F1152" s="50">
        <v>40.25</v>
      </c>
      <c r="G1152" s="706"/>
      <c r="H1152" s="2"/>
      <c r="I1152" s="2"/>
      <c r="J1152" s="2"/>
    </row>
    <row r="1153" spans="1:10" ht="15.75" x14ac:dyDescent="0.25">
      <c r="A1153" s="36">
        <v>167</v>
      </c>
      <c r="B1153" s="170" t="s">
        <v>1771</v>
      </c>
      <c r="C1153" s="26" t="s">
        <v>836</v>
      </c>
      <c r="D1153" s="42" t="s">
        <v>30</v>
      </c>
      <c r="E1153" s="27" t="s">
        <v>7</v>
      </c>
      <c r="F1153" s="50">
        <v>36</v>
      </c>
      <c r="G1153" s="706"/>
      <c r="H1153" s="2"/>
      <c r="I1153" s="2"/>
      <c r="J1153" s="2"/>
    </row>
    <row r="1154" spans="1:10" ht="15.75" x14ac:dyDescent="0.25">
      <c r="A1154" s="36">
        <v>168</v>
      </c>
      <c r="B1154" s="170" t="s">
        <v>1772</v>
      </c>
      <c r="C1154" s="26" t="s">
        <v>836</v>
      </c>
      <c r="D1154" s="42" t="s">
        <v>30</v>
      </c>
      <c r="E1154" s="27" t="s">
        <v>7</v>
      </c>
      <c r="F1154" s="50">
        <v>14.04</v>
      </c>
      <c r="G1154" s="706"/>
      <c r="H1154" s="2"/>
      <c r="I1154" s="2"/>
      <c r="J1154" s="2"/>
    </row>
    <row r="1155" spans="1:10" ht="15.75" x14ac:dyDescent="0.25">
      <c r="A1155" s="36">
        <v>169</v>
      </c>
      <c r="B1155" s="170" t="s">
        <v>1773</v>
      </c>
      <c r="C1155" s="26" t="s">
        <v>836</v>
      </c>
      <c r="D1155" s="42" t="s">
        <v>30</v>
      </c>
      <c r="E1155" s="27" t="s">
        <v>7</v>
      </c>
      <c r="F1155" s="50">
        <v>4.8600000000000003</v>
      </c>
      <c r="G1155" s="706"/>
      <c r="H1155" s="2"/>
      <c r="I1155" s="2"/>
      <c r="J1155" s="2"/>
    </row>
    <row r="1156" spans="1:10" ht="31.5" x14ac:dyDescent="0.25">
      <c r="A1156" s="36">
        <v>170</v>
      </c>
      <c r="B1156" s="170" t="s">
        <v>423</v>
      </c>
      <c r="C1156" s="26" t="s">
        <v>839</v>
      </c>
      <c r="D1156" s="42" t="s">
        <v>30</v>
      </c>
      <c r="E1156" s="27" t="s">
        <v>7</v>
      </c>
      <c r="F1156" s="50">
        <v>24.32</v>
      </c>
      <c r="G1156" s="706"/>
      <c r="H1156" s="2"/>
      <c r="I1156" s="2"/>
      <c r="J1156" s="2"/>
    </row>
    <row r="1157" spans="1:10" ht="15.75" x14ac:dyDescent="0.25">
      <c r="A1157" s="36">
        <v>171</v>
      </c>
      <c r="B1157" s="235" t="s">
        <v>1774</v>
      </c>
      <c r="C1157" s="26" t="s">
        <v>839</v>
      </c>
      <c r="D1157" s="42" t="s">
        <v>30</v>
      </c>
      <c r="E1157" s="27" t="s">
        <v>7</v>
      </c>
      <c r="F1157" s="50">
        <v>25.44</v>
      </c>
      <c r="G1157" s="706"/>
      <c r="H1157" s="2"/>
      <c r="I1157" s="2"/>
      <c r="J1157" s="2"/>
    </row>
    <row r="1158" spans="1:10" ht="15.75" x14ac:dyDescent="0.25">
      <c r="A1158" s="36">
        <v>172</v>
      </c>
      <c r="B1158" s="235" t="s">
        <v>1775</v>
      </c>
      <c r="C1158" s="26" t="s">
        <v>838</v>
      </c>
      <c r="D1158" s="42" t="s">
        <v>30</v>
      </c>
      <c r="E1158" s="27" t="s">
        <v>7</v>
      </c>
      <c r="F1158" s="50">
        <v>33.21</v>
      </c>
      <c r="G1158" s="706"/>
      <c r="H1158" s="2"/>
      <c r="I1158" s="2"/>
      <c r="J1158" s="2"/>
    </row>
    <row r="1159" spans="1:10" ht="15.75" x14ac:dyDescent="0.25">
      <c r="A1159" s="36">
        <v>173</v>
      </c>
      <c r="B1159" s="235" t="s">
        <v>1776</v>
      </c>
      <c r="C1159" s="26" t="s">
        <v>838</v>
      </c>
      <c r="D1159" s="42" t="s">
        <v>30</v>
      </c>
      <c r="E1159" s="27" t="s">
        <v>7</v>
      </c>
      <c r="F1159" s="50">
        <v>44.02</v>
      </c>
      <c r="G1159" s="706"/>
      <c r="H1159" s="2"/>
      <c r="I1159" s="2"/>
      <c r="J1159" s="2"/>
    </row>
    <row r="1160" spans="1:10" ht="15.75" x14ac:dyDescent="0.25">
      <c r="A1160" s="36">
        <v>174</v>
      </c>
      <c r="B1160" s="235" t="s">
        <v>1777</v>
      </c>
      <c r="C1160" s="26" t="s">
        <v>838</v>
      </c>
      <c r="D1160" s="42" t="s">
        <v>30</v>
      </c>
      <c r="E1160" s="27" t="s">
        <v>7</v>
      </c>
      <c r="F1160" s="50">
        <v>10</v>
      </c>
      <c r="G1160" s="706"/>
      <c r="H1160" s="2"/>
      <c r="I1160" s="2"/>
      <c r="J1160" s="2"/>
    </row>
    <row r="1161" spans="1:10" ht="15.75" x14ac:dyDescent="0.25">
      <c r="A1161" s="36">
        <v>175</v>
      </c>
      <c r="B1161" s="235" t="s">
        <v>1778</v>
      </c>
      <c r="C1161" s="26" t="s">
        <v>837</v>
      </c>
      <c r="D1161" s="42" t="s">
        <v>30</v>
      </c>
      <c r="E1161" s="27" t="s">
        <v>7</v>
      </c>
      <c r="F1161" s="50">
        <v>36</v>
      </c>
      <c r="G1161" s="706"/>
      <c r="H1161" s="2"/>
      <c r="I1161" s="2"/>
      <c r="J1161" s="2"/>
    </row>
    <row r="1162" spans="1:10" ht="15.75" x14ac:dyDescent="0.25">
      <c r="A1162" s="36">
        <v>176</v>
      </c>
      <c r="B1162" s="235" t="s">
        <v>1779</v>
      </c>
      <c r="C1162" s="26" t="s">
        <v>837</v>
      </c>
      <c r="D1162" s="42" t="s">
        <v>30</v>
      </c>
      <c r="E1162" s="27" t="s">
        <v>7</v>
      </c>
      <c r="F1162" s="50">
        <v>19.7</v>
      </c>
      <c r="G1162" s="706"/>
      <c r="H1162" s="2"/>
      <c r="I1162" s="2"/>
      <c r="J1162" s="2"/>
    </row>
    <row r="1163" spans="1:10" ht="15.75" x14ac:dyDescent="0.25">
      <c r="A1163" s="36">
        <v>177</v>
      </c>
      <c r="B1163" s="235" t="s">
        <v>1780</v>
      </c>
      <c r="C1163" s="26" t="s">
        <v>837</v>
      </c>
      <c r="D1163" s="42" t="s">
        <v>30</v>
      </c>
      <c r="E1163" s="27" t="s">
        <v>7</v>
      </c>
      <c r="F1163" s="50">
        <v>10.84</v>
      </c>
      <c r="G1163" s="706"/>
      <c r="H1163" s="2"/>
      <c r="I1163" s="2"/>
      <c r="J1163" s="2"/>
    </row>
    <row r="1164" spans="1:10" ht="15.75" x14ac:dyDescent="0.25">
      <c r="A1164" s="36">
        <v>178</v>
      </c>
      <c r="B1164" s="235" t="s">
        <v>1781</v>
      </c>
      <c r="C1164" s="26" t="s">
        <v>4948</v>
      </c>
      <c r="D1164" s="42" t="s">
        <v>30</v>
      </c>
      <c r="E1164" s="27" t="s">
        <v>7</v>
      </c>
      <c r="F1164" s="50">
        <v>30</v>
      </c>
      <c r="G1164" s="706"/>
      <c r="H1164" s="2"/>
      <c r="I1164" s="2"/>
      <c r="J1164" s="2"/>
    </row>
    <row r="1165" spans="1:10" ht="15.75" x14ac:dyDescent="0.25">
      <c r="A1165" s="36">
        <v>179</v>
      </c>
      <c r="B1165" s="235" t="s">
        <v>1782</v>
      </c>
      <c r="C1165" s="26" t="s">
        <v>4948</v>
      </c>
      <c r="D1165" s="42" t="s">
        <v>30</v>
      </c>
      <c r="E1165" s="27" t="s">
        <v>7</v>
      </c>
      <c r="F1165" s="50">
        <v>6</v>
      </c>
      <c r="G1165" s="706"/>
      <c r="H1165" s="2"/>
      <c r="I1165" s="2"/>
      <c r="J1165" s="2"/>
    </row>
    <row r="1166" spans="1:10" ht="15.75" x14ac:dyDescent="0.25">
      <c r="A1166" s="36">
        <v>180</v>
      </c>
      <c r="B1166" s="235" t="s">
        <v>1783</v>
      </c>
      <c r="C1166" s="26" t="s">
        <v>4948</v>
      </c>
      <c r="D1166" s="42" t="s">
        <v>30</v>
      </c>
      <c r="E1166" s="27" t="s">
        <v>7</v>
      </c>
      <c r="F1166" s="50">
        <v>32.4</v>
      </c>
      <c r="G1166" s="706"/>
      <c r="H1166" s="2"/>
      <c r="I1166" s="2"/>
      <c r="J1166" s="2"/>
    </row>
    <row r="1167" spans="1:10" ht="15.75" x14ac:dyDescent="0.25">
      <c r="A1167" s="36">
        <v>181</v>
      </c>
      <c r="B1167" s="235" t="s">
        <v>1784</v>
      </c>
      <c r="C1167" s="26" t="s">
        <v>4948</v>
      </c>
      <c r="D1167" s="42" t="s">
        <v>30</v>
      </c>
      <c r="E1167" s="27" t="s">
        <v>7</v>
      </c>
      <c r="F1167" s="50">
        <v>36</v>
      </c>
      <c r="G1167" s="706"/>
      <c r="H1167" s="2"/>
      <c r="I1167" s="2"/>
      <c r="J1167" s="2"/>
    </row>
    <row r="1168" spans="1:10" ht="15.75" x14ac:dyDescent="0.25">
      <c r="A1168" s="36">
        <v>182</v>
      </c>
      <c r="B1168" s="170" t="s">
        <v>4964</v>
      </c>
      <c r="C1168" s="26" t="s">
        <v>4948</v>
      </c>
      <c r="D1168" s="42" t="s">
        <v>30</v>
      </c>
      <c r="E1168" s="27" t="s">
        <v>7</v>
      </c>
      <c r="F1168" s="50">
        <v>61.82</v>
      </c>
      <c r="G1168" s="706"/>
      <c r="H1168" s="2"/>
      <c r="I1168" s="2"/>
      <c r="J1168" s="2"/>
    </row>
    <row r="1169" spans="1:10" ht="15.75" x14ac:dyDescent="0.25">
      <c r="A1169" s="36">
        <v>183</v>
      </c>
      <c r="B1169" s="170" t="s">
        <v>1785</v>
      </c>
      <c r="C1169" s="26" t="s">
        <v>835</v>
      </c>
      <c r="D1169" s="42" t="s">
        <v>30</v>
      </c>
      <c r="E1169" s="27" t="s">
        <v>7</v>
      </c>
      <c r="F1169" s="50">
        <v>81</v>
      </c>
      <c r="G1169" s="706"/>
      <c r="H1169" s="2"/>
      <c r="I1169" s="2"/>
      <c r="J1169" s="2"/>
    </row>
    <row r="1170" spans="1:10" ht="31.5" x14ac:dyDescent="0.25">
      <c r="A1170" s="36">
        <v>184</v>
      </c>
      <c r="B1170" s="170" t="s">
        <v>1786</v>
      </c>
      <c r="C1170" s="26" t="s">
        <v>835</v>
      </c>
      <c r="D1170" s="42" t="s">
        <v>30</v>
      </c>
      <c r="E1170" s="27" t="s">
        <v>7</v>
      </c>
      <c r="F1170" s="50">
        <v>24.31</v>
      </c>
      <c r="G1170" s="706"/>
      <c r="H1170" s="2"/>
      <c r="I1170" s="2"/>
      <c r="J1170" s="2"/>
    </row>
    <row r="1171" spans="1:10" ht="15.75" x14ac:dyDescent="0.25">
      <c r="A1171" s="36">
        <v>185</v>
      </c>
      <c r="B1171" s="170" t="s">
        <v>1781</v>
      </c>
      <c r="C1171" s="26" t="s">
        <v>835</v>
      </c>
      <c r="D1171" s="42" t="s">
        <v>30</v>
      </c>
      <c r="E1171" s="27" t="s">
        <v>51</v>
      </c>
      <c r="F1171" s="50">
        <v>6</v>
      </c>
      <c r="G1171" s="706"/>
      <c r="H1171" s="2"/>
      <c r="I1171" s="2"/>
      <c r="J1171" s="2"/>
    </row>
    <row r="1172" spans="1:10" ht="15.75" x14ac:dyDescent="0.25">
      <c r="A1172" s="36">
        <v>186</v>
      </c>
      <c r="B1172" s="170" t="s">
        <v>1787</v>
      </c>
      <c r="C1172" s="26" t="s">
        <v>835</v>
      </c>
      <c r="D1172" s="42" t="s">
        <v>30</v>
      </c>
      <c r="E1172" s="27" t="s">
        <v>7</v>
      </c>
      <c r="F1172" s="50">
        <v>35.61</v>
      </c>
      <c r="G1172" s="706"/>
      <c r="H1172" s="2"/>
      <c r="I1172" s="2"/>
      <c r="J1172" s="2"/>
    </row>
    <row r="1173" spans="1:10" ht="15.75" x14ac:dyDescent="0.25">
      <c r="A1173" s="33" t="s">
        <v>784</v>
      </c>
      <c r="B1173" s="34" t="s">
        <v>40</v>
      </c>
      <c r="C1173" s="18"/>
      <c r="D1173" s="33"/>
      <c r="E1173" s="33"/>
      <c r="F1173" s="49"/>
      <c r="G1173" s="706"/>
      <c r="H1173" s="2"/>
      <c r="I1173" s="2"/>
      <c r="J1173" s="2"/>
    </row>
    <row r="1174" spans="1:10" ht="30" x14ac:dyDescent="0.25">
      <c r="A1174" s="36">
        <v>187</v>
      </c>
      <c r="B1174" s="170" t="s">
        <v>1788</v>
      </c>
      <c r="C1174" s="26" t="s">
        <v>4611</v>
      </c>
      <c r="D1174" s="42" t="s">
        <v>30</v>
      </c>
      <c r="E1174" s="27" t="s">
        <v>51</v>
      </c>
      <c r="F1174" s="219">
        <v>19</v>
      </c>
      <c r="G1174" s="707">
        <v>800</v>
      </c>
      <c r="H1174" s="156"/>
      <c r="I1174" s="156" t="s">
        <v>5909</v>
      </c>
      <c r="J1174" s="2"/>
    </row>
    <row r="1175" spans="1:10" ht="30" x14ac:dyDescent="0.25">
      <c r="A1175" s="36">
        <v>188</v>
      </c>
      <c r="B1175" s="170" t="s">
        <v>1789</v>
      </c>
      <c r="C1175" s="26" t="s">
        <v>4611</v>
      </c>
      <c r="D1175" s="42" t="s">
        <v>30</v>
      </c>
      <c r="E1175" s="27" t="s">
        <v>51</v>
      </c>
      <c r="F1175" s="219">
        <v>25</v>
      </c>
      <c r="G1175" s="707">
        <v>700</v>
      </c>
      <c r="H1175" s="156"/>
      <c r="I1175" s="156" t="s">
        <v>5909</v>
      </c>
      <c r="J1175" s="2"/>
    </row>
    <row r="1176" spans="1:10" ht="30" x14ac:dyDescent="0.25">
      <c r="A1176" s="36">
        <v>189</v>
      </c>
      <c r="B1176" s="170" t="s">
        <v>1790</v>
      </c>
      <c r="C1176" s="26" t="s">
        <v>4611</v>
      </c>
      <c r="D1176" s="42" t="s">
        <v>30</v>
      </c>
      <c r="E1176" s="27" t="s">
        <v>51</v>
      </c>
      <c r="F1176" s="219">
        <v>13</v>
      </c>
      <c r="G1176" s="707">
        <v>800</v>
      </c>
      <c r="H1176" s="156"/>
      <c r="I1176" s="156" t="s">
        <v>5909</v>
      </c>
      <c r="J1176" s="2"/>
    </row>
    <row r="1177" spans="1:10" ht="30" x14ac:dyDescent="0.25">
      <c r="A1177" s="36">
        <v>190</v>
      </c>
      <c r="B1177" s="170" t="s">
        <v>1791</v>
      </c>
      <c r="C1177" s="26" t="s">
        <v>4611</v>
      </c>
      <c r="D1177" s="42" t="s">
        <v>30</v>
      </c>
      <c r="E1177" s="27" t="s">
        <v>51</v>
      </c>
      <c r="F1177" s="219">
        <v>39</v>
      </c>
      <c r="G1177" s="707">
        <v>1500</v>
      </c>
      <c r="H1177" s="156"/>
      <c r="I1177" s="156" t="s">
        <v>5910</v>
      </c>
      <c r="J1177" s="2"/>
    </row>
    <row r="1178" spans="1:10" ht="31.5" x14ac:dyDescent="0.25">
      <c r="A1178" s="36">
        <v>191</v>
      </c>
      <c r="B1178" s="170" t="s">
        <v>1792</v>
      </c>
      <c r="C1178" s="26" t="s">
        <v>4611</v>
      </c>
      <c r="D1178" s="42" t="s">
        <v>30</v>
      </c>
      <c r="E1178" s="27" t="s">
        <v>51</v>
      </c>
      <c r="F1178" s="219">
        <v>68.5</v>
      </c>
      <c r="G1178" s="707">
        <v>1700</v>
      </c>
      <c r="H1178" s="156"/>
      <c r="I1178" s="156" t="s">
        <v>5910</v>
      </c>
      <c r="J1178" s="2"/>
    </row>
    <row r="1179" spans="1:10" ht="30" x14ac:dyDescent="0.25">
      <c r="A1179" s="36">
        <v>192</v>
      </c>
      <c r="B1179" s="170" t="s">
        <v>1793</v>
      </c>
      <c r="C1179" s="26" t="s">
        <v>4611</v>
      </c>
      <c r="D1179" s="42" t="s">
        <v>30</v>
      </c>
      <c r="E1179" s="27" t="s">
        <v>51</v>
      </c>
      <c r="F1179" s="219">
        <v>16.350000000000001</v>
      </c>
      <c r="G1179" s="707">
        <v>800</v>
      </c>
      <c r="H1179" s="156"/>
      <c r="I1179" s="156" t="s">
        <v>5910</v>
      </c>
      <c r="J1179" s="2"/>
    </row>
    <row r="1180" spans="1:10" ht="30" x14ac:dyDescent="0.25">
      <c r="A1180" s="36">
        <v>193</v>
      </c>
      <c r="B1180" s="170" t="s">
        <v>1794</v>
      </c>
      <c r="C1180" s="26" t="s">
        <v>842</v>
      </c>
      <c r="D1180" s="42" t="s">
        <v>30</v>
      </c>
      <c r="E1180" s="27" t="s">
        <v>51</v>
      </c>
      <c r="F1180" s="219">
        <v>7.8</v>
      </c>
      <c r="G1180" s="707">
        <v>1000</v>
      </c>
      <c r="H1180" s="156"/>
      <c r="I1180" s="156" t="s">
        <v>5909</v>
      </c>
      <c r="J1180" s="2"/>
    </row>
    <row r="1181" spans="1:10" ht="31.5" x14ac:dyDescent="0.25">
      <c r="A1181" s="36">
        <v>194</v>
      </c>
      <c r="B1181" s="235" t="s">
        <v>4947</v>
      </c>
      <c r="C1181" s="26" t="s">
        <v>842</v>
      </c>
      <c r="D1181" s="42" t="s">
        <v>30</v>
      </c>
      <c r="E1181" s="27" t="s">
        <v>51</v>
      </c>
      <c r="F1181" s="219">
        <v>46.2</v>
      </c>
      <c r="G1181" s="707">
        <v>400</v>
      </c>
      <c r="H1181" s="156"/>
      <c r="I1181" s="156" t="s">
        <v>5909</v>
      </c>
      <c r="J1181" s="2"/>
    </row>
    <row r="1182" spans="1:10" ht="30" x14ac:dyDescent="0.25">
      <c r="A1182" s="36">
        <v>195</v>
      </c>
      <c r="B1182" s="235" t="s">
        <v>1795</v>
      </c>
      <c r="C1182" s="26" t="s">
        <v>842</v>
      </c>
      <c r="D1182" s="42" t="s">
        <v>30</v>
      </c>
      <c r="E1182" s="27" t="s">
        <v>51</v>
      </c>
      <c r="F1182" s="219">
        <v>96.7</v>
      </c>
      <c r="G1182" s="707">
        <v>650</v>
      </c>
      <c r="H1182" s="156"/>
      <c r="I1182" s="156" t="s">
        <v>5850</v>
      </c>
      <c r="J1182" s="2"/>
    </row>
    <row r="1183" spans="1:10" ht="15.75" x14ac:dyDescent="0.25">
      <c r="A1183" s="36">
        <v>196</v>
      </c>
      <c r="B1183" s="235" t="s">
        <v>1796</v>
      </c>
      <c r="C1183" s="26" t="s">
        <v>843</v>
      </c>
      <c r="D1183" s="42" t="s">
        <v>30</v>
      </c>
      <c r="E1183" s="27" t="s">
        <v>51</v>
      </c>
      <c r="F1183" s="219">
        <v>15.8</v>
      </c>
      <c r="G1183" s="707">
        <v>250</v>
      </c>
      <c r="H1183" s="156"/>
      <c r="I1183" s="156" t="s">
        <v>5911</v>
      </c>
      <c r="J1183" s="2"/>
    </row>
    <row r="1184" spans="1:10" ht="15.75" x14ac:dyDescent="0.25">
      <c r="A1184" s="36">
        <v>197</v>
      </c>
      <c r="B1184" s="235" t="s">
        <v>1797</v>
      </c>
      <c r="C1184" s="26" t="s">
        <v>843</v>
      </c>
      <c r="D1184" s="42" t="s">
        <v>30</v>
      </c>
      <c r="E1184" s="27" t="s">
        <v>51</v>
      </c>
      <c r="F1184" s="219">
        <v>21.6</v>
      </c>
      <c r="G1184" s="707">
        <v>160</v>
      </c>
      <c r="H1184" s="156"/>
      <c r="I1184" s="156" t="s">
        <v>5911</v>
      </c>
      <c r="J1184" s="2"/>
    </row>
    <row r="1185" spans="1:10" ht="15.75" x14ac:dyDescent="0.25">
      <c r="A1185" s="36">
        <v>198</v>
      </c>
      <c r="B1185" s="235" t="s">
        <v>1798</v>
      </c>
      <c r="C1185" s="26" t="s">
        <v>843</v>
      </c>
      <c r="D1185" s="42" t="s">
        <v>30</v>
      </c>
      <c r="E1185" s="27" t="s">
        <v>51</v>
      </c>
      <c r="F1185" s="219">
        <v>22.7</v>
      </c>
      <c r="G1185" s="707">
        <v>200</v>
      </c>
      <c r="H1185" s="156"/>
      <c r="I1185" s="156" t="s">
        <v>5911</v>
      </c>
      <c r="J1185" s="2"/>
    </row>
    <row r="1186" spans="1:10" ht="15.75" x14ac:dyDescent="0.25">
      <c r="A1186" s="36">
        <v>199</v>
      </c>
      <c r="B1186" s="235" t="s">
        <v>1799</v>
      </c>
      <c r="C1186" s="26" t="s">
        <v>843</v>
      </c>
      <c r="D1186" s="42" t="s">
        <v>30</v>
      </c>
      <c r="E1186" s="27" t="s">
        <v>51</v>
      </c>
      <c r="F1186" s="219">
        <v>25.5</v>
      </c>
      <c r="G1186" s="707">
        <v>100</v>
      </c>
      <c r="H1186" s="156"/>
      <c r="I1186" s="156" t="s">
        <v>5911</v>
      </c>
      <c r="J1186" s="2"/>
    </row>
    <row r="1187" spans="1:10" ht="15.75" x14ac:dyDescent="0.25">
      <c r="A1187" s="36">
        <v>200</v>
      </c>
      <c r="B1187" s="235" t="s">
        <v>1800</v>
      </c>
      <c r="C1187" s="26" t="s">
        <v>843</v>
      </c>
      <c r="D1187" s="42" t="s">
        <v>30</v>
      </c>
      <c r="E1187" s="27" t="s">
        <v>51</v>
      </c>
      <c r="F1187" s="219">
        <v>13.7</v>
      </c>
      <c r="G1187" s="707">
        <v>1000</v>
      </c>
      <c r="H1187" s="156"/>
      <c r="I1187" s="156" t="s">
        <v>5912</v>
      </c>
      <c r="J1187" s="2"/>
    </row>
    <row r="1188" spans="1:10" ht="15.75" x14ac:dyDescent="0.25">
      <c r="A1188" s="36">
        <v>201</v>
      </c>
      <c r="B1188" s="235" t="s">
        <v>1801</v>
      </c>
      <c r="C1188" s="26" t="s">
        <v>841</v>
      </c>
      <c r="D1188" s="42" t="s">
        <v>30</v>
      </c>
      <c r="E1188" s="27" t="s">
        <v>51</v>
      </c>
      <c r="F1188" s="219">
        <v>11.8</v>
      </c>
      <c r="G1188" s="707">
        <v>300</v>
      </c>
      <c r="H1188" s="156"/>
      <c r="I1188" s="156" t="s">
        <v>5912</v>
      </c>
      <c r="J1188" s="2"/>
    </row>
    <row r="1189" spans="1:10" ht="15.75" x14ac:dyDescent="0.25">
      <c r="A1189" s="36">
        <v>202</v>
      </c>
      <c r="B1189" s="235" t="s">
        <v>1802</v>
      </c>
      <c r="C1189" s="26" t="s">
        <v>841</v>
      </c>
      <c r="D1189" s="42" t="s">
        <v>30</v>
      </c>
      <c r="E1189" s="27" t="s">
        <v>51</v>
      </c>
      <c r="F1189" s="219">
        <v>13.3</v>
      </c>
      <c r="G1189" s="707">
        <v>450</v>
      </c>
      <c r="H1189" s="156"/>
      <c r="I1189" s="156" t="s">
        <v>5912</v>
      </c>
      <c r="J1189" s="2"/>
    </row>
    <row r="1190" spans="1:10" ht="15.75" x14ac:dyDescent="0.25">
      <c r="A1190" s="36">
        <v>203</v>
      </c>
      <c r="B1190" s="235" t="s">
        <v>1803</v>
      </c>
      <c r="C1190" s="26" t="s">
        <v>841</v>
      </c>
      <c r="D1190" s="42" t="s">
        <v>30</v>
      </c>
      <c r="E1190" s="27" t="s">
        <v>51</v>
      </c>
      <c r="F1190" s="219">
        <v>8</v>
      </c>
      <c r="G1190" s="707">
        <v>2300</v>
      </c>
      <c r="H1190" s="156"/>
      <c r="I1190" s="156" t="s">
        <v>5912</v>
      </c>
      <c r="J1190" s="2"/>
    </row>
    <row r="1191" spans="1:10" ht="15.75" x14ac:dyDescent="0.25">
      <c r="A1191" s="36">
        <v>204</v>
      </c>
      <c r="B1191" s="235" t="s">
        <v>1804</v>
      </c>
      <c r="C1191" s="26" t="s">
        <v>841</v>
      </c>
      <c r="D1191" s="42" t="s">
        <v>30</v>
      </c>
      <c r="E1191" s="27" t="s">
        <v>51</v>
      </c>
      <c r="F1191" s="219">
        <v>21.4</v>
      </c>
      <c r="G1191" s="707">
        <v>250</v>
      </c>
      <c r="H1191" s="156"/>
      <c r="I1191" s="156" t="s">
        <v>5912</v>
      </c>
      <c r="J1191" s="2"/>
    </row>
    <row r="1192" spans="1:10" ht="15.75" x14ac:dyDescent="0.25">
      <c r="A1192" s="36">
        <v>205</v>
      </c>
      <c r="B1192" s="235" t="s">
        <v>1805</v>
      </c>
      <c r="C1192" s="26" t="s">
        <v>841</v>
      </c>
      <c r="D1192" s="42" t="s">
        <v>30</v>
      </c>
      <c r="E1192" s="27" t="s">
        <v>51</v>
      </c>
      <c r="F1192" s="219">
        <v>24.72</v>
      </c>
      <c r="G1192" s="707">
        <v>850</v>
      </c>
      <c r="H1192" s="156"/>
      <c r="I1192" s="156" t="s">
        <v>5912</v>
      </c>
      <c r="J1192" s="2"/>
    </row>
    <row r="1193" spans="1:10" ht="31.5" x14ac:dyDescent="0.25">
      <c r="A1193" s="36">
        <v>206</v>
      </c>
      <c r="B1193" s="235" t="s">
        <v>1806</v>
      </c>
      <c r="C1193" s="26" t="s">
        <v>841</v>
      </c>
      <c r="D1193" s="42" t="s">
        <v>30</v>
      </c>
      <c r="E1193" s="27" t="s">
        <v>51</v>
      </c>
      <c r="F1193" s="219">
        <v>34</v>
      </c>
      <c r="G1193" s="707">
        <v>1250</v>
      </c>
      <c r="H1193" s="156"/>
      <c r="I1193" s="156" t="s">
        <v>5912</v>
      </c>
      <c r="J1193" s="2"/>
    </row>
    <row r="1194" spans="1:10" ht="15.75" x14ac:dyDescent="0.25">
      <c r="A1194" s="33" t="s">
        <v>789</v>
      </c>
      <c r="B1194" s="34" t="s">
        <v>23</v>
      </c>
      <c r="C1194" s="18"/>
      <c r="D1194" s="33"/>
      <c r="E1194" s="33"/>
      <c r="F1194" s="49"/>
      <c r="G1194" s="706"/>
      <c r="H1194" s="2"/>
      <c r="I1194" s="2"/>
      <c r="J1194" s="2"/>
    </row>
    <row r="1195" spans="1:10" ht="15.75" x14ac:dyDescent="0.25">
      <c r="A1195" s="36">
        <v>207</v>
      </c>
      <c r="B1195" s="170" t="s">
        <v>1807</v>
      </c>
      <c r="C1195" s="26" t="s">
        <v>848</v>
      </c>
      <c r="D1195" s="42" t="s">
        <v>30</v>
      </c>
      <c r="E1195" s="27" t="s">
        <v>51</v>
      </c>
      <c r="F1195" s="219">
        <v>25</v>
      </c>
      <c r="G1195" s="707">
        <v>300</v>
      </c>
      <c r="H1195" s="2"/>
      <c r="I1195" s="2"/>
      <c r="J1195" s="2"/>
    </row>
    <row r="1196" spans="1:10" ht="15.75" x14ac:dyDescent="0.25">
      <c r="A1196" s="36">
        <v>208</v>
      </c>
      <c r="B1196" s="170" t="s">
        <v>1808</v>
      </c>
      <c r="C1196" s="26" t="s">
        <v>848</v>
      </c>
      <c r="D1196" s="42" t="s">
        <v>30</v>
      </c>
      <c r="E1196" s="27" t="s">
        <v>51</v>
      </c>
      <c r="F1196" s="219">
        <v>10</v>
      </c>
      <c r="G1196" s="707">
        <v>400</v>
      </c>
      <c r="H1196" s="2"/>
      <c r="I1196" s="2"/>
      <c r="J1196" s="2"/>
    </row>
    <row r="1197" spans="1:10" ht="15.75" x14ac:dyDescent="0.25">
      <c r="A1197" s="36">
        <v>209</v>
      </c>
      <c r="B1197" s="170" t="s">
        <v>1809</v>
      </c>
      <c r="C1197" s="26" t="s">
        <v>848</v>
      </c>
      <c r="D1197" s="42" t="s">
        <v>30</v>
      </c>
      <c r="E1197" s="27" t="s">
        <v>51</v>
      </c>
      <c r="F1197" s="219">
        <v>30</v>
      </c>
      <c r="G1197" s="707">
        <v>600</v>
      </c>
      <c r="H1197" s="2"/>
      <c r="I1197" s="2"/>
      <c r="J1197" s="2"/>
    </row>
    <row r="1198" spans="1:10" ht="15.75" x14ac:dyDescent="0.25">
      <c r="A1198" s="36">
        <v>210</v>
      </c>
      <c r="B1198" s="170" t="s">
        <v>1810</v>
      </c>
      <c r="C1198" s="26" t="s">
        <v>848</v>
      </c>
      <c r="D1198" s="42" t="s">
        <v>30</v>
      </c>
      <c r="E1198" s="27" t="s">
        <v>51</v>
      </c>
      <c r="F1198" s="219">
        <v>39.46</v>
      </c>
      <c r="G1198" s="707">
        <v>200</v>
      </c>
      <c r="H1198" s="2"/>
      <c r="I1198" s="2"/>
      <c r="J1198" s="2"/>
    </row>
    <row r="1199" spans="1:10" ht="15.75" x14ac:dyDescent="0.25">
      <c r="A1199" s="36">
        <v>211</v>
      </c>
      <c r="B1199" s="170" t="s">
        <v>1811</v>
      </c>
      <c r="C1199" s="26" t="s">
        <v>848</v>
      </c>
      <c r="D1199" s="42" t="s">
        <v>30</v>
      </c>
      <c r="E1199" s="27" t="s">
        <v>51</v>
      </c>
      <c r="F1199" s="219">
        <v>40.46</v>
      </c>
      <c r="G1199" s="707">
        <v>500</v>
      </c>
      <c r="H1199" s="2"/>
      <c r="I1199" s="2"/>
      <c r="J1199" s="2"/>
    </row>
    <row r="1200" spans="1:10" ht="15.75" x14ac:dyDescent="0.25">
      <c r="A1200" s="36">
        <v>212</v>
      </c>
      <c r="B1200" s="170" t="s">
        <v>1812</v>
      </c>
      <c r="C1200" s="26" t="s">
        <v>848</v>
      </c>
      <c r="D1200" s="42" t="s">
        <v>30</v>
      </c>
      <c r="E1200" s="27" t="s">
        <v>51</v>
      </c>
      <c r="F1200" s="219">
        <v>36</v>
      </c>
      <c r="G1200" s="707">
        <v>500</v>
      </c>
      <c r="H1200" s="2"/>
      <c r="I1200" s="2"/>
      <c r="J1200" s="2"/>
    </row>
    <row r="1201" spans="1:10" ht="15.75" x14ac:dyDescent="0.25">
      <c r="A1201" s="36">
        <v>213</v>
      </c>
      <c r="B1201" s="170" t="s">
        <v>1813</v>
      </c>
      <c r="C1201" s="26" t="s">
        <v>850</v>
      </c>
      <c r="D1201" s="42" t="s">
        <v>30</v>
      </c>
      <c r="E1201" s="27" t="s">
        <v>7</v>
      </c>
      <c r="F1201" s="219">
        <v>24.37</v>
      </c>
      <c r="G1201" s="707">
        <v>350</v>
      </c>
      <c r="H1201" s="2"/>
      <c r="I1201" s="2"/>
      <c r="J1201" s="2"/>
    </row>
    <row r="1202" spans="1:10" ht="15.75" x14ac:dyDescent="0.25">
      <c r="A1202" s="36">
        <v>214</v>
      </c>
      <c r="B1202" s="235" t="s">
        <v>1814</v>
      </c>
      <c r="C1202" s="26" t="s">
        <v>850</v>
      </c>
      <c r="D1202" s="42" t="s">
        <v>30</v>
      </c>
      <c r="E1202" s="27" t="s">
        <v>7</v>
      </c>
      <c r="F1202" s="219">
        <v>29.4</v>
      </c>
      <c r="G1202" s="707">
        <v>200</v>
      </c>
      <c r="H1202" s="2"/>
      <c r="I1202" s="2"/>
      <c r="J1202" s="2"/>
    </row>
    <row r="1203" spans="1:10" ht="15.75" x14ac:dyDescent="0.25">
      <c r="A1203" s="36">
        <v>215</v>
      </c>
      <c r="B1203" s="235" t="s">
        <v>1987</v>
      </c>
      <c r="C1203" s="26" t="s">
        <v>850</v>
      </c>
      <c r="D1203" s="42" t="s">
        <v>30</v>
      </c>
      <c r="E1203" s="27" t="s">
        <v>51</v>
      </c>
      <c r="F1203" s="219">
        <v>10.5</v>
      </c>
      <c r="G1203" s="707">
        <v>250</v>
      </c>
      <c r="H1203" s="2"/>
      <c r="I1203" s="2"/>
      <c r="J1203" s="2"/>
    </row>
    <row r="1204" spans="1:10" ht="15.75" x14ac:dyDescent="0.25">
      <c r="A1204" s="36">
        <v>216</v>
      </c>
      <c r="B1204" s="235" t="s">
        <v>1981</v>
      </c>
      <c r="C1204" s="26" t="s">
        <v>850</v>
      </c>
      <c r="D1204" s="42" t="s">
        <v>30</v>
      </c>
      <c r="E1204" s="27" t="s">
        <v>51</v>
      </c>
      <c r="F1204" s="219">
        <v>6.86</v>
      </c>
      <c r="G1204" s="707">
        <v>300</v>
      </c>
      <c r="H1204" s="2"/>
      <c r="I1204" s="2"/>
      <c r="J1204" s="2"/>
    </row>
    <row r="1205" spans="1:10" ht="15.75" x14ac:dyDescent="0.25">
      <c r="A1205" s="36">
        <v>217</v>
      </c>
      <c r="B1205" s="235" t="s">
        <v>1986</v>
      </c>
      <c r="C1205" s="26" t="s">
        <v>849</v>
      </c>
      <c r="D1205" s="42" t="s">
        <v>30</v>
      </c>
      <c r="E1205" s="27" t="s">
        <v>51</v>
      </c>
      <c r="F1205" s="219">
        <v>9.85</v>
      </c>
      <c r="G1205" s="707">
        <v>1200</v>
      </c>
      <c r="H1205" s="2"/>
      <c r="I1205" s="2"/>
      <c r="J1205" s="2"/>
    </row>
    <row r="1206" spans="1:10" ht="15.75" x14ac:dyDescent="0.25">
      <c r="A1206" s="36">
        <v>218</v>
      </c>
      <c r="B1206" s="235" t="s">
        <v>1985</v>
      </c>
      <c r="C1206" s="26" t="s">
        <v>849</v>
      </c>
      <c r="D1206" s="42" t="s">
        <v>30</v>
      </c>
      <c r="E1206" s="27" t="s">
        <v>7</v>
      </c>
      <c r="F1206" s="219">
        <v>9.4</v>
      </c>
      <c r="G1206" s="707">
        <v>300</v>
      </c>
      <c r="H1206" s="2"/>
      <c r="I1206" s="2"/>
      <c r="J1206" s="2"/>
    </row>
    <row r="1207" spans="1:10" ht="15.75" x14ac:dyDescent="0.25">
      <c r="A1207" s="36">
        <v>219</v>
      </c>
      <c r="B1207" s="235" t="s">
        <v>1984</v>
      </c>
      <c r="C1207" s="26" t="s">
        <v>849</v>
      </c>
      <c r="D1207" s="42" t="s">
        <v>30</v>
      </c>
      <c r="E1207" s="27" t="s">
        <v>7</v>
      </c>
      <c r="F1207" s="219">
        <v>44.58</v>
      </c>
      <c r="G1207" s="707">
        <v>505</v>
      </c>
      <c r="H1207" s="2"/>
      <c r="I1207" s="2"/>
      <c r="J1207" s="2"/>
    </row>
    <row r="1208" spans="1:10" ht="15.75" x14ac:dyDescent="0.25">
      <c r="A1208" s="36">
        <v>220</v>
      </c>
      <c r="B1208" s="235" t="s">
        <v>1983</v>
      </c>
      <c r="C1208" s="26" t="s">
        <v>849</v>
      </c>
      <c r="D1208" s="42" t="s">
        <v>30</v>
      </c>
      <c r="E1208" s="27" t="s">
        <v>51</v>
      </c>
      <c r="F1208" s="219">
        <v>7</v>
      </c>
      <c r="G1208" s="707">
        <v>400</v>
      </c>
      <c r="H1208" s="2"/>
      <c r="I1208" s="2"/>
      <c r="J1208" s="2"/>
    </row>
    <row r="1209" spans="1:10" ht="15.75" x14ac:dyDescent="0.25">
      <c r="A1209" s="36">
        <v>221</v>
      </c>
      <c r="B1209" s="235" t="s">
        <v>1982</v>
      </c>
      <c r="C1209" s="26" t="s">
        <v>849</v>
      </c>
      <c r="D1209" s="42" t="s">
        <v>30</v>
      </c>
      <c r="E1209" s="27" t="s">
        <v>51</v>
      </c>
      <c r="F1209" s="219">
        <v>5.01</v>
      </c>
      <c r="G1209" s="707">
        <v>550</v>
      </c>
      <c r="H1209" s="2"/>
      <c r="I1209" s="2"/>
      <c r="J1209" s="2"/>
    </row>
    <row r="1210" spans="1:10" ht="15.75" x14ac:dyDescent="0.25">
      <c r="A1210" s="36">
        <v>222</v>
      </c>
      <c r="B1210" s="235" t="s">
        <v>1981</v>
      </c>
      <c r="C1210" s="26" t="s">
        <v>849</v>
      </c>
      <c r="D1210" s="42" t="s">
        <v>30</v>
      </c>
      <c r="E1210" s="27" t="s">
        <v>51</v>
      </c>
      <c r="F1210" s="219">
        <v>5</v>
      </c>
      <c r="G1210" s="707">
        <v>750</v>
      </c>
      <c r="H1210" s="2"/>
      <c r="I1210" s="2"/>
      <c r="J1210" s="2"/>
    </row>
    <row r="1211" spans="1:10" ht="15.75" x14ac:dyDescent="0.25">
      <c r="A1211" s="36">
        <v>223</v>
      </c>
      <c r="B1211" s="235" t="s">
        <v>442</v>
      </c>
      <c r="C1211" s="26" t="s">
        <v>426</v>
      </c>
      <c r="D1211" s="42" t="s">
        <v>30</v>
      </c>
      <c r="E1211" s="27" t="s">
        <v>51</v>
      </c>
      <c r="F1211" s="219">
        <v>53.2</v>
      </c>
      <c r="G1211" s="707">
        <v>600</v>
      </c>
      <c r="H1211" s="2"/>
      <c r="I1211" s="2"/>
      <c r="J1211" s="2"/>
    </row>
    <row r="1212" spans="1:10" ht="15.75" x14ac:dyDescent="0.25">
      <c r="A1212" s="36">
        <v>224</v>
      </c>
      <c r="B1212" s="235" t="s">
        <v>1980</v>
      </c>
      <c r="C1212" s="26" t="s">
        <v>426</v>
      </c>
      <c r="D1212" s="42" t="s">
        <v>30</v>
      </c>
      <c r="E1212" s="27" t="s">
        <v>51</v>
      </c>
      <c r="F1212" s="219">
        <v>56.6</v>
      </c>
      <c r="G1212" s="707">
        <v>450</v>
      </c>
      <c r="H1212" s="2"/>
      <c r="I1212" s="2"/>
      <c r="J1212" s="2"/>
    </row>
    <row r="1213" spans="1:10" ht="15.75" x14ac:dyDescent="0.25">
      <c r="A1213" s="36">
        <v>225</v>
      </c>
      <c r="B1213" s="235" t="s">
        <v>443</v>
      </c>
      <c r="C1213" s="26" t="s">
        <v>434</v>
      </c>
      <c r="D1213" s="42" t="s">
        <v>30</v>
      </c>
      <c r="E1213" s="27" t="s">
        <v>51</v>
      </c>
      <c r="F1213" s="219">
        <v>37</v>
      </c>
      <c r="G1213" s="707">
        <v>540</v>
      </c>
      <c r="H1213" s="2"/>
      <c r="I1213" s="2"/>
      <c r="J1213" s="2"/>
    </row>
    <row r="1214" spans="1:10" ht="15.75" x14ac:dyDescent="0.25">
      <c r="A1214" s="36">
        <v>226</v>
      </c>
      <c r="B1214" s="235" t="s">
        <v>1980</v>
      </c>
      <c r="C1214" s="26" t="s">
        <v>434</v>
      </c>
      <c r="D1214" s="42" t="s">
        <v>30</v>
      </c>
      <c r="E1214" s="27" t="s">
        <v>51</v>
      </c>
      <c r="F1214" s="219">
        <v>36.200000000000003</v>
      </c>
      <c r="G1214" s="707">
        <v>380</v>
      </c>
      <c r="H1214" s="2"/>
      <c r="I1214" s="2"/>
      <c r="J1214" s="2"/>
    </row>
    <row r="1215" spans="1:10" ht="15.75" x14ac:dyDescent="0.25">
      <c r="A1215" s="33" t="s">
        <v>790</v>
      </c>
      <c r="B1215" s="34" t="s">
        <v>851</v>
      </c>
      <c r="C1215" s="18"/>
      <c r="D1215" s="33"/>
      <c r="E1215" s="33"/>
      <c r="F1215" s="49"/>
      <c r="G1215" s="706"/>
      <c r="H1215" s="2"/>
      <c r="I1215" s="2"/>
      <c r="J1215" s="2"/>
    </row>
    <row r="1216" spans="1:10" ht="15.75" x14ac:dyDescent="0.25">
      <c r="A1216" s="36">
        <v>227</v>
      </c>
      <c r="B1216" s="170" t="s">
        <v>1979</v>
      </c>
      <c r="C1216" s="26" t="s">
        <v>445</v>
      </c>
      <c r="D1216" s="42" t="s">
        <v>30</v>
      </c>
      <c r="E1216" s="27" t="s">
        <v>51</v>
      </c>
      <c r="F1216" s="219">
        <v>50</v>
      </c>
      <c r="G1216" s="707">
        <v>700</v>
      </c>
      <c r="H1216" s="156"/>
      <c r="I1216" s="2"/>
      <c r="J1216" s="2"/>
    </row>
    <row r="1217" spans="1:10" ht="15.75" x14ac:dyDescent="0.25">
      <c r="A1217" s="36">
        <v>228</v>
      </c>
      <c r="B1217" s="170" t="s">
        <v>1978</v>
      </c>
      <c r="C1217" s="26" t="s">
        <v>445</v>
      </c>
      <c r="D1217" s="42" t="s">
        <v>30</v>
      </c>
      <c r="E1217" s="27" t="s">
        <v>51</v>
      </c>
      <c r="F1217" s="219">
        <v>43.5</v>
      </c>
      <c r="G1217" s="707">
        <v>400</v>
      </c>
      <c r="H1217" s="156"/>
      <c r="I1217" s="2"/>
      <c r="J1217" s="2"/>
    </row>
    <row r="1218" spans="1:10" ht="15.75" x14ac:dyDescent="0.25">
      <c r="A1218" s="36">
        <v>229</v>
      </c>
      <c r="B1218" s="170" t="s">
        <v>1977</v>
      </c>
      <c r="C1218" s="26" t="s">
        <v>445</v>
      </c>
      <c r="D1218" s="42" t="s">
        <v>30</v>
      </c>
      <c r="E1218" s="27" t="s">
        <v>7</v>
      </c>
      <c r="F1218" s="219">
        <v>1.5</v>
      </c>
      <c r="G1218" s="707">
        <v>300</v>
      </c>
      <c r="H1218" s="156"/>
      <c r="I1218" s="2"/>
      <c r="J1218" s="2"/>
    </row>
    <row r="1219" spans="1:10" ht="15.75" x14ac:dyDescent="0.25">
      <c r="A1219" s="36">
        <v>230</v>
      </c>
      <c r="B1219" s="170" t="s">
        <v>1976</v>
      </c>
      <c r="C1219" s="26" t="s">
        <v>458</v>
      </c>
      <c r="D1219" s="42" t="s">
        <v>30</v>
      </c>
      <c r="E1219" s="27" t="s">
        <v>51</v>
      </c>
      <c r="F1219" s="219">
        <v>38</v>
      </c>
      <c r="G1219" s="707"/>
      <c r="H1219" s="156"/>
      <c r="I1219" s="2"/>
      <c r="J1219" s="2"/>
    </row>
    <row r="1220" spans="1:10" ht="15.75" x14ac:dyDescent="0.25">
      <c r="A1220" s="36">
        <v>231</v>
      </c>
      <c r="B1220" s="170" t="s">
        <v>1975</v>
      </c>
      <c r="C1220" s="26" t="s">
        <v>458</v>
      </c>
      <c r="D1220" s="42" t="s">
        <v>30</v>
      </c>
      <c r="E1220" s="27" t="s">
        <v>51</v>
      </c>
      <c r="F1220" s="219">
        <v>30</v>
      </c>
      <c r="G1220" s="707">
        <v>300</v>
      </c>
      <c r="H1220" s="156"/>
      <c r="I1220" s="2"/>
      <c r="J1220" s="2"/>
    </row>
    <row r="1221" spans="1:10" ht="15.75" x14ac:dyDescent="0.25">
      <c r="A1221" s="36">
        <v>232</v>
      </c>
      <c r="B1221" s="170" t="s">
        <v>1974</v>
      </c>
      <c r="C1221" s="26" t="s">
        <v>458</v>
      </c>
      <c r="D1221" s="42" t="s">
        <v>30</v>
      </c>
      <c r="E1221" s="27" t="s">
        <v>51</v>
      </c>
      <c r="F1221" s="219">
        <v>70</v>
      </c>
      <c r="G1221" s="707">
        <v>350</v>
      </c>
      <c r="H1221" s="156">
        <v>350</v>
      </c>
      <c r="I1221" s="2"/>
      <c r="J1221" s="2"/>
    </row>
    <row r="1222" spans="1:10" ht="15.75" x14ac:dyDescent="0.25">
      <c r="A1222" s="36">
        <v>233</v>
      </c>
      <c r="B1222" s="170" t="s">
        <v>1973</v>
      </c>
      <c r="C1222" s="26" t="s">
        <v>458</v>
      </c>
      <c r="D1222" s="42" t="s">
        <v>30</v>
      </c>
      <c r="E1222" s="27" t="s">
        <v>51</v>
      </c>
      <c r="F1222" s="219">
        <v>10</v>
      </c>
      <c r="G1222" s="707">
        <v>400</v>
      </c>
      <c r="H1222" s="156">
        <v>400</v>
      </c>
      <c r="I1222" s="2"/>
      <c r="J1222" s="2"/>
    </row>
    <row r="1223" spans="1:10" ht="15.75" x14ac:dyDescent="0.25">
      <c r="A1223" s="36">
        <v>234</v>
      </c>
      <c r="B1223" s="235" t="s">
        <v>1972</v>
      </c>
      <c r="C1223" s="26" t="s">
        <v>473</v>
      </c>
      <c r="D1223" s="42" t="s">
        <v>30</v>
      </c>
      <c r="E1223" s="27" t="s">
        <v>51</v>
      </c>
      <c r="F1223" s="219">
        <v>22</v>
      </c>
      <c r="G1223" s="707"/>
      <c r="H1223" s="156"/>
      <c r="I1223" s="2"/>
      <c r="J1223" s="2"/>
    </row>
    <row r="1224" spans="1:10" ht="15.75" x14ac:dyDescent="0.25">
      <c r="A1224" s="36">
        <v>235</v>
      </c>
      <c r="B1224" s="235" t="s">
        <v>1971</v>
      </c>
      <c r="C1224" s="26" t="s">
        <v>4946</v>
      </c>
      <c r="D1224" s="42" t="s">
        <v>30</v>
      </c>
      <c r="E1224" s="27" t="s">
        <v>51</v>
      </c>
      <c r="F1224" s="219">
        <v>20</v>
      </c>
      <c r="G1224" s="707">
        <v>560</v>
      </c>
      <c r="H1224" s="156"/>
      <c r="I1224" s="2"/>
      <c r="J1224" s="2"/>
    </row>
    <row r="1225" spans="1:10" ht="15.75" x14ac:dyDescent="0.25">
      <c r="A1225" s="36">
        <v>236</v>
      </c>
      <c r="B1225" s="235" t="s">
        <v>1967</v>
      </c>
      <c r="C1225" s="26" t="s">
        <v>4946</v>
      </c>
      <c r="D1225" s="42" t="s">
        <v>30</v>
      </c>
      <c r="E1225" s="27" t="s">
        <v>51</v>
      </c>
      <c r="F1225" s="219">
        <v>26</v>
      </c>
      <c r="G1225" s="707">
        <v>270</v>
      </c>
      <c r="H1225" s="156"/>
      <c r="I1225" s="2"/>
      <c r="J1225" s="2"/>
    </row>
    <row r="1226" spans="1:10" ht="15.75" x14ac:dyDescent="0.25">
      <c r="A1226" s="36">
        <v>237</v>
      </c>
      <c r="B1226" s="235" t="s">
        <v>1969</v>
      </c>
      <c r="C1226" s="26" t="s">
        <v>476</v>
      </c>
      <c r="D1226" s="42" t="s">
        <v>30</v>
      </c>
      <c r="E1226" s="27" t="s">
        <v>51</v>
      </c>
      <c r="F1226" s="219">
        <v>20</v>
      </c>
      <c r="G1226" s="707">
        <v>150</v>
      </c>
      <c r="H1226" s="156">
        <v>150</v>
      </c>
      <c r="I1226" s="2"/>
      <c r="J1226" s="2"/>
    </row>
    <row r="1227" spans="1:10" ht="15.75" x14ac:dyDescent="0.25">
      <c r="A1227" s="36">
        <v>238</v>
      </c>
      <c r="B1227" s="235" t="s">
        <v>1970</v>
      </c>
      <c r="C1227" s="26" t="s">
        <v>4946</v>
      </c>
      <c r="D1227" s="42" t="s">
        <v>30</v>
      </c>
      <c r="E1227" s="27" t="s">
        <v>51</v>
      </c>
      <c r="F1227" s="219">
        <v>23</v>
      </c>
      <c r="G1227" s="707">
        <v>230</v>
      </c>
      <c r="H1227" s="156"/>
      <c r="I1227" s="2"/>
      <c r="J1227" s="2"/>
    </row>
    <row r="1228" spans="1:10" ht="15.75" x14ac:dyDescent="0.25">
      <c r="A1228" s="36">
        <v>239</v>
      </c>
      <c r="B1228" s="235" t="s">
        <v>1968</v>
      </c>
      <c r="C1228" s="26" t="s">
        <v>6051</v>
      </c>
      <c r="D1228" s="42" t="s">
        <v>30</v>
      </c>
      <c r="E1228" s="27" t="s">
        <v>51</v>
      </c>
      <c r="F1228" s="219">
        <v>25</v>
      </c>
      <c r="G1228" s="707"/>
      <c r="H1228" s="156"/>
      <c r="I1228" s="2"/>
      <c r="J1228" s="2"/>
    </row>
    <row r="1229" spans="1:10" ht="15.75" x14ac:dyDescent="0.25">
      <c r="A1229" s="36">
        <v>240</v>
      </c>
      <c r="B1229" s="235" t="s">
        <v>1967</v>
      </c>
      <c r="C1229" s="26" t="s">
        <v>6051</v>
      </c>
      <c r="D1229" s="42" t="s">
        <v>30</v>
      </c>
      <c r="E1229" s="27" t="s">
        <v>51</v>
      </c>
      <c r="F1229" s="219">
        <v>10</v>
      </c>
      <c r="G1229" s="707">
        <v>65</v>
      </c>
      <c r="H1229" s="156">
        <v>65</v>
      </c>
      <c r="I1229" s="2"/>
      <c r="J1229" s="2"/>
    </row>
    <row r="1230" spans="1:10" ht="15.75" x14ac:dyDescent="0.25">
      <c r="A1230" s="36">
        <v>241</v>
      </c>
      <c r="B1230" s="235" t="s">
        <v>1966</v>
      </c>
      <c r="C1230" s="26" t="s">
        <v>6052</v>
      </c>
      <c r="D1230" s="42" t="s">
        <v>30</v>
      </c>
      <c r="E1230" s="27" t="s">
        <v>51</v>
      </c>
      <c r="F1230" s="219">
        <v>53</v>
      </c>
      <c r="G1230" s="707">
        <v>210</v>
      </c>
      <c r="H1230" s="156">
        <v>210</v>
      </c>
      <c r="I1230" s="2"/>
      <c r="J1230" s="2"/>
    </row>
    <row r="1231" spans="1:10" ht="15.75" x14ac:dyDescent="0.25">
      <c r="A1231" s="36">
        <v>242</v>
      </c>
      <c r="B1231" s="235" t="s">
        <v>1965</v>
      </c>
      <c r="C1231" s="26" t="s">
        <v>6052</v>
      </c>
      <c r="D1231" s="42" t="s">
        <v>30</v>
      </c>
      <c r="E1231" s="27" t="s">
        <v>51</v>
      </c>
      <c r="F1231" s="219">
        <v>56</v>
      </c>
      <c r="G1231" s="707">
        <v>250</v>
      </c>
      <c r="H1231" s="156">
        <v>250</v>
      </c>
      <c r="I1231" s="2"/>
      <c r="J1231" s="2"/>
    </row>
    <row r="1232" spans="1:10" ht="15.75" x14ac:dyDescent="0.25">
      <c r="A1232" s="37" t="s">
        <v>496</v>
      </c>
      <c r="B1232" s="159" t="s">
        <v>613</v>
      </c>
      <c r="C1232" s="72"/>
      <c r="D1232" s="71"/>
      <c r="E1232" s="71"/>
      <c r="F1232" s="221"/>
      <c r="G1232" s="705"/>
      <c r="H1232" s="114"/>
      <c r="I1232" s="114"/>
      <c r="J1232" s="114"/>
    </row>
    <row r="1233" spans="1:10" ht="15.75" x14ac:dyDescent="0.25">
      <c r="A1233" s="28" t="s">
        <v>3</v>
      </c>
      <c r="B1233" s="236" t="s">
        <v>26</v>
      </c>
      <c r="C1233" s="18" t="s">
        <v>4776</v>
      </c>
      <c r="D1233" s="27"/>
      <c r="E1233" s="27"/>
      <c r="F1233" s="51"/>
      <c r="G1233" s="706"/>
      <c r="H1233" s="2"/>
      <c r="I1233" s="2"/>
      <c r="J1233" s="2"/>
    </row>
    <row r="1234" spans="1:10" ht="15.75" x14ac:dyDescent="0.25">
      <c r="A1234" s="27">
        <v>1</v>
      </c>
      <c r="B1234" s="235" t="s">
        <v>1964</v>
      </c>
      <c r="C1234" s="26" t="s">
        <v>615</v>
      </c>
      <c r="D1234" s="27" t="s">
        <v>30</v>
      </c>
      <c r="E1234" s="27" t="s">
        <v>7</v>
      </c>
      <c r="F1234" s="50">
        <v>15</v>
      </c>
      <c r="G1234" s="706"/>
      <c r="H1234" s="2"/>
      <c r="I1234" s="2"/>
      <c r="J1234" s="2"/>
    </row>
    <row r="1235" spans="1:10" ht="15.75" x14ac:dyDescent="0.25">
      <c r="A1235" s="27">
        <v>2</v>
      </c>
      <c r="B1235" s="235" t="s">
        <v>5913</v>
      </c>
      <c r="C1235" s="26" t="s">
        <v>615</v>
      </c>
      <c r="D1235" s="27" t="s">
        <v>30</v>
      </c>
      <c r="E1235" s="27" t="s">
        <v>51</v>
      </c>
      <c r="F1235" s="50">
        <v>12.51</v>
      </c>
      <c r="G1235" s="706"/>
      <c r="H1235" s="2"/>
      <c r="I1235" s="2"/>
      <c r="J1235" s="2"/>
    </row>
    <row r="1236" spans="1:10" ht="15.75" x14ac:dyDescent="0.25">
      <c r="A1236" s="27">
        <v>3</v>
      </c>
      <c r="B1236" s="235" t="s">
        <v>1963</v>
      </c>
      <c r="C1236" s="26" t="s">
        <v>621</v>
      </c>
      <c r="D1236" s="27" t="s">
        <v>30</v>
      </c>
      <c r="E1236" s="27" t="s">
        <v>7</v>
      </c>
      <c r="F1236" s="50">
        <v>27.4</v>
      </c>
      <c r="G1236" s="706"/>
      <c r="H1236" s="2"/>
      <c r="I1236" s="2"/>
      <c r="J1236" s="2"/>
    </row>
    <row r="1237" spans="1:10" ht="15.75" x14ac:dyDescent="0.25">
      <c r="A1237" s="27">
        <v>4</v>
      </c>
      <c r="B1237" s="235" t="s">
        <v>1961</v>
      </c>
      <c r="C1237" s="26" t="s">
        <v>621</v>
      </c>
      <c r="D1237" s="27" t="s">
        <v>30</v>
      </c>
      <c r="E1237" s="27" t="s">
        <v>51</v>
      </c>
      <c r="F1237" s="50">
        <v>10</v>
      </c>
      <c r="G1237" s="706"/>
      <c r="H1237" s="2"/>
      <c r="I1237" s="2"/>
      <c r="J1237" s="2"/>
    </row>
    <row r="1238" spans="1:10" ht="15.75" x14ac:dyDescent="0.25">
      <c r="A1238" s="27">
        <v>5</v>
      </c>
      <c r="B1238" s="235" t="s">
        <v>1962</v>
      </c>
      <c r="C1238" s="26" t="s">
        <v>622</v>
      </c>
      <c r="D1238" s="27" t="s">
        <v>30</v>
      </c>
      <c r="E1238" s="27" t="s">
        <v>7</v>
      </c>
      <c r="F1238" s="50">
        <v>50</v>
      </c>
      <c r="G1238" s="706"/>
      <c r="H1238" s="2"/>
      <c r="I1238" s="2"/>
      <c r="J1238" s="2"/>
    </row>
    <row r="1239" spans="1:10" ht="15.75" x14ac:dyDescent="0.25">
      <c r="A1239" s="27">
        <v>6</v>
      </c>
      <c r="B1239" s="235" t="s">
        <v>1960</v>
      </c>
      <c r="C1239" s="26" t="s">
        <v>619</v>
      </c>
      <c r="D1239" s="27" t="s">
        <v>30</v>
      </c>
      <c r="E1239" s="27" t="s">
        <v>7</v>
      </c>
      <c r="F1239" s="50">
        <v>64</v>
      </c>
      <c r="G1239" s="706"/>
      <c r="H1239" s="2"/>
      <c r="I1239" s="2"/>
      <c r="J1239" s="2"/>
    </row>
    <row r="1240" spans="1:10" ht="15.75" x14ac:dyDescent="0.25">
      <c r="A1240" s="28" t="s">
        <v>7</v>
      </c>
      <c r="B1240" s="236" t="s">
        <v>27</v>
      </c>
      <c r="C1240" s="18" t="s">
        <v>4776</v>
      </c>
      <c r="D1240" s="27"/>
      <c r="E1240" s="27"/>
      <c r="F1240" s="51"/>
      <c r="G1240" s="706"/>
      <c r="H1240" s="2"/>
      <c r="I1240" s="2"/>
      <c r="J1240" s="2"/>
    </row>
    <row r="1241" spans="1:10" ht="15.75" x14ac:dyDescent="0.25">
      <c r="A1241" s="27">
        <v>7</v>
      </c>
      <c r="B1241" s="235" t="s">
        <v>634</v>
      </c>
      <c r="C1241" s="26" t="s">
        <v>27</v>
      </c>
      <c r="D1241" s="27" t="s">
        <v>30</v>
      </c>
      <c r="E1241" s="27" t="s">
        <v>7</v>
      </c>
      <c r="F1241" s="50">
        <v>9</v>
      </c>
      <c r="G1241" s="706"/>
      <c r="H1241" s="2"/>
      <c r="I1241" s="2"/>
      <c r="J1241" s="2"/>
    </row>
    <row r="1242" spans="1:10" ht="15.75" x14ac:dyDescent="0.25">
      <c r="A1242" s="27">
        <v>8</v>
      </c>
      <c r="B1242" s="235" t="s">
        <v>1959</v>
      </c>
      <c r="C1242" s="26" t="s">
        <v>632</v>
      </c>
      <c r="D1242" s="27" t="s">
        <v>30</v>
      </c>
      <c r="E1242" s="27" t="s">
        <v>7</v>
      </c>
      <c r="F1242" s="50">
        <v>18</v>
      </c>
      <c r="G1242" s="706"/>
      <c r="H1242" s="2"/>
      <c r="I1242" s="2"/>
      <c r="J1242" s="2"/>
    </row>
    <row r="1243" spans="1:10" ht="15.75" x14ac:dyDescent="0.25">
      <c r="A1243" s="27">
        <v>9</v>
      </c>
      <c r="B1243" s="235" t="s">
        <v>1958</v>
      </c>
      <c r="C1243" s="26" t="s">
        <v>632</v>
      </c>
      <c r="D1243" s="27" t="s">
        <v>30</v>
      </c>
      <c r="E1243" s="27" t="s">
        <v>7</v>
      </c>
      <c r="F1243" s="50">
        <v>20.5</v>
      </c>
      <c r="G1243" s="706"/>
      <c r="H1243" s="2"/>
      <c r="I1243" s="2"/>
      <c r="J1243" s="2"/>
    </row>
    <row r="1244" spans="1:10" ht="15.75" x14ac:dyDescent="0.25">
      <c r="A1244" s="27">
        <v>10</v>
      </c>
      <c r="B1244" s="235" t="s">
        <v>1956</v>
      </c>
      <c r="C1244" s="26" t="s">
        <v>633</v>
      </c>
      <c r="D1244" s="27" t="s">
        <v>30</v>
      </c>
      <c r="E1244" s="27" t="s">
        <v>7</v>
      </c>
      <c r="F1244" s="50">
        <v>20</v>
      </c>
      <c r="G1244" s="706"/>
      <c r="H1244" s="2"/>
      <c r="I1244" s="2"/>
      <c r="J1244" s="2"/>
    </row>
    <row r="1245" spans="1:10" ht="15.75" x14ac:dyDescent="0.25">
      <c r="A1245" s="27">
        <v>11</v>
      </c>
      <c r="B1245" s="237" t="s">
        <v>1957</v>
      </c>
      <c r="C1245" s="80" t="s">
        <v>633</v>
      </c>
      <c r="D1245" s="79" t="s">
        <v>30</v>
      </c>
      <c r="E1245" s="79" t="s">
        <v>7</v>
      </c>
      <c r="F1245" s="222">
        <v>118</v>
      </c>
      <c r="G1245" s="706"/>
      <c r="H1245" s="2"/>
      <c r="I1245" s="2"/>
      <c r="J1245" s="2"/>
    </row>
    <row r="1246" spans="1:10" ht="15.75" x14ac:dyDescent="0.25">
      <c r="A1246" s="28" t="s">
        <v>51</v>
      </c>
      <c r="B1246" s="236" t="s">
        <v>28</v>
      </c>
      <c r="C1246" s="18" t="s">
        <v>4776</v>
      </c>
      <c r="D1246" s="27"/>
      <c r="E1246" s="27"/>
      <c r="F1246" s="51"/>
      <c r="G1246" s="706"/>
      <c r="H1246" s="2"/>
      <c r="I1246" s="2"/>
      <c r="J1246" s="2"/>
    </row>
    <row r="1247" spans="1:10" ht="15.75" x14ac:dyDescent="0.25">
      <c r="A1247" s="27">
        <v>12</v>
      </c>
      <c r="B1247" s="235" t="s">
        <v>1953</v>
      </c>
      <c r="C1247" s="26" t="s">
        <v>636</v>
      </c>
      <c r="D1247" s="27" t="s">
        <v>30</v>
      </c>
      <c r="E1247" s="27" t="s">
        <v>7</v>
      </c>
      <c r="F1247" s="50">
        <v>5</v>
      </c>
      <c r="G1247" s="706"/>
      <c r="H1247" s="2"/>
      <c r="I1247" s="2"/>
      <c r="J1247" s="2"/>
    </row>
    <row r="1248" spans="1:10" ht="15.75" x14ac:dyDescent="0.25">
      <c r="A1248" s="27">
        <v>13</v>
      </c>
      <c r="B1248" s="235" t="s">
        <v>634</v>
      </c>
      <c r="C1248" s="26" t="s">
        <v>636</v>
      </c>
      <c r="D1248" s="27" t="s">
        <v>30</v>
      </c>
      <c r="E1248" s="27" t="s">
        <v>7</v>
      </c>
      <c r="F1248" s="50">
        <v>20</v>
      </c>
      <c r="G1248" s="706"/>
      <c r="H1248" s="2"/>
      <c r="I1248" s="2"/>
      <c r="J1248" s="2"/>
    </row>
    <row r="1249" spans="1:10" ht="15.75" x14ac:dyDescent="0.25">
      <c r="A1249" s="27">
        <v>14</v>
      </c>
      <c r="B1249" s="235" t="s">
        <v>1952</v>
      </c>
      <c r="C1249" s="26" t="s">
        <v>640</v>
      </c>
      <c r="D1249" s="27" t="s">
        <v>30</v>
      </c>
      <c r="E1249" s="27" t="s">
        <v>7</v>
      </c>
      <c r="F1249" s="50">
        <v>127.3</v>
      </c>
      <c r="G1249" s="706"/>
      <c r="H1249" s="2"/>
      <c r="I1249" s="2"/>
      <c r="J1249" s="2"/>
    </row>
    <row r="1250" spans="1:10" ht="15.75" x14ac:dyDescent="0.25">
      <c r="A1250" s="27">
        <v>15</v>
      </c>
      <c r="B1250" s="235" t="s">
        <v>651</v>
      </c>
      <c r="C1250" s="26" t="s">
        <v>644</v>
      </c>
      <c r="D1250" s="27" t="s">
        <v>30</v>
      </c>
      <c r="E1250" s="27" t="s">
        <v>7</v>
      </c>
      <c r="F1250" s="50">
        <v>30</v>
      </c>
      <c r="G1250" s="706"/>
      <c r="H1250" s="2"/>
      <c r="I1250" s="2"/>
      <c r="J1250" s="2"/>
    </row>
    <row r="1251" spans="1:10" ht="15.75" x14ac:dyDescent="0.25">
      <c r="A1251" s="27">
        <v>16</v>
      </c>
      <c r="B1251" s="235" t="s">
        <v>1954</v>
      </c>
      <c r="C1251" s="26" t="s">
        <v>644</v>
      </c>
      <c r="D1251" s="27" t="s">
        <v>30</v>
      </c>
      <c r="E1251" s="27" t="s">
        <v>7</v>
      </c>
      <c r="F1251" s="50">
        <v>20</v>
      </c>
      <c r="G1251" s="706"/>
      <c r="H1251" s="2"/>
      <c r="I1251" s="2"/>
      <c r="J1251" s="2"/>
    </row>
    <row r="1252" spans="1:10" ht="15.75" x14ac:dyDescent="0.25">
      <c r="A1252" s="27">
        <v>17</v>
      </c>
      <c r="B1252" s="235" t="s">
        <v>1010</v>
      </c>
      <c r="C1252" s="26" t="s">
        <v>644</v>
      </c>
      <c r="D1252" s="27" t="s">
        <v>30</v>
      </c>
      <c r="E1252" s="27" t="s">
        <v>7</v>
      </c>
      <c r="F1252" s="50">
        <v>30</v>
      </c>
      <c r="G1252" s="706"/>
      <c r="H1252" s="2"/>
      <c r="I1252" s="2"/>
      <c r="J1252" s="2"/>
    </row>
    <row r="1253" spans="1:10" ht="15.75" x14ac:dyDescent="0.25">
      <c r="A1253" s="27">
        <v>18</v>
      </c>
      <c r="B1253" s="235" t="s">
        <v>652</v>
      </c>
      <c r="C1253" s="26" t="s">
        <v>644</v>
      </c>
      <c r="D1253" s="27" t="s">
        <v>30</v>
      </c>
      <c r="E1253" s="27" t="s">
        <v>7</v>
      </c>
      <c r="F1253" s="50">
        <v>30</v>
      </c>
      <c r="G1253" s="706"/>
      <c r="H1253" s="2"/>
      <c r="I1253" s="2"/>
      <c r="J1253" s="2"/>
    </row>
    <row r="1254" spans="1:10" ht="15.75" x14ac:dyDescent="0.25">
      <c r="A1254" s="27">
        <v>19</v>
      </c>
      <c r="B1254" s="235" t="s">
        <v>653</v>
      </c>
      <c r="C1254" s="26" t="s">
        <v>644</v>
      </c>
      <c r="D1254" s="27" t="s">
        <v>30</v>
      </c>
      <c r="E1254" s="27" t="s">
        <v>7</v>
      </c>
      <c r="F1254" s="50">
        <v>40.700000000000003</v>
      </c>
      <c r="G1254" s="706"/>
      <c r="H1254" s="2"/>
      <c r="I1254" s="2"/>
      <c r="J1254" s="2"/>
    </row>
    <row r="1255" spans="1:10" ht="15.75" x14ac:dyDescent="0.25">
      <c r="A1255" s="27">
        <v>20</v>
      </c>
      <c r="B1255" s="235" t="s">
        <v>654</v>
      </c>
      <c r="C1255" s="26" t="s">
        <v>644</v>
      </c>
      <c r="D1255" s="27" t="s">
        <v>30</v>
      </c>
      <c r="E1255" s="27" t="s">
        <v>7</v>
      </c>
      <c r="F1255" s="50">
        <v>70</v>
      </c>
      <c r="G1255" s="706"/>
      <c r="H1255" s="2"/>
      <c r="I1255" s="2"/>
      <c r="J1255" s="2"/>
    </row>
    <row r="1256" spans="1:10" ht="15.75" x14ac:dyDescent="0.25">
      <c r="A1256" s="27">
        <v>21</v>
      </c>
      <c r="B1256" s="235" t="s">
        <v>655</v>
      </c>
      <c r="C1256" s="26" t="s">
        <v>498</v>
      </c>
      <c r="D1256" s="27" t="s">
        <v>30</v>
      </c>
      <c r="E1256" s="27" t="s">
        <v>7</v>
      </c>
      <c r="F1256" s="50">
        <v>50</v>
      </c>
      <c r="G1256" s="706"/>
      <c r="H1256" s="2"/>
      <c r="I1256" s="2"/>
      <c r="J1256" s="2"/>
    </row>
    <row r="1257" spans="1:10" ht="15.75" x14ac:dyDescent="0.25">
      <c r="A1257" s="27">
        <v>22</v>
      </c>
      <c r="B1257" s="235" t="s">
        <v>1955</v>
      </c>
      <c r="C1257" s="26" t="s">
        <v>498</v>
      </c>
      <c r="D1257" s="27" t="s">
        <v>30</v>
      </c>
      <c r="E1257" s="27" t="s">
        <v>7</v>
      </c>
      <c r="F1257" s="50">
        <v>134</v>
      </c>
      <c r="G1257" s="706"/>
      <c r="H1257" s="2"/>
      <c r="I1257" s="2"/>
      <c r="J1257" s="2"/>
    </row>
    <row r="1258" spans="1:10" ht="15.75" x14ac:dyDescent="0.25">
      <c r="A1258" s="27">
        <v>23</v>
      </c>
      <c r="B1258" s="235" t="s">
        <v>1950</v>
      </c>
      <c r="C1258" s="26" t="s">
        <v>649</v>
      </c>
      <c r="D1258" s="27" t="s">
        <v>30</v>
      </c>
      <c r="E1258" s="27" t="s">
        <v>7</v>
      </c>
      <c r="F1258" s="50">
        <v>109</v>
      </c>
      <c r="G1258" s="706"/>
      <c r="H1258" s="2"/>
      <c r="I1258" s="2"/>
      <c r="J1258" s="2"/>
    </row>
    <row r="1259" spans="1:10" ht="15.75" x14ac:dyDescent="0.25">
      <c r="A1259" s="27">
        <v>24</v>
      </c>
      <c r="B1259" s="235" t="s">
        <v>1949</v>
      </c>
      <c r="C1259" s="26" t="s">
        <v>649</v>
      </c>
      <c r="D1259" s="27" t="s">
        <v>30</v>
      </c>
      <c r="E1259" s="27" t="s">
        <v>7</v>
      </c>
      <c r="F1259" s="50">
        <v>70</v>
      </c>
      <c r="G1259" s="706"/>
      <c r="H1259" s="2"/>
      <c r="I1259" s="2"/>
      <c r="J1259" s="2"/>
    </row>
    <row r="1260" spans="1:10" ht="15.75" x14ac:dyDescent="0.25">
      <c r="A1260" s="27">
        <v>25</v>
      </c>
      <c r="B1260" s="235" t="s">
        <v>1948</v>
      </c>
      <c r="C1260" s="26" t="s">
        <v>656</v>
      </c>
      <c r="D1260" s="27" t="s">
        <v>30</v>
      </c>
      <c r="E1260" s="27" t="s">
        <v>7</v>
      </c>
      <c r="F1260" s="50">
        <v>139.19999999999999</v>
      </c>
      <c r="G1260" s="706"/>
      <c r="H1260" s="2"/>
      <c r="I1260" s="2"/>
      <c r="J1260" s="2"/>
    </row>
    <row r="1261" spans="1:10" ht="15.75" x14ac:dyDescent="0.25">
      <c r="A1261" s="27">
        <v>26</v>
      </c>
      <c r="B1261" s="235" t="s">
        <v>1951</v>
      </c>
      <c r="C1261" s="26" t="s">
        <v>650</v>
      </c>
      <c r="D1261" s="27" t="s">
        <v>30</v>
      </c>
      <c r="E1261" s="27" t="s">
        <v>7</v>
      </c>
      <c r="F1261" s="50">
        <v>40</v>
      </c>
      <c r="G1261" s="706"/>
      <c r="H1261" s="2"/>
      <c r="I1261" s="2"/>
      <c r="J1261" s="2"/>
    </row>
    <row r="1262" spans="1:10" ht="15.75" x14ac:dyDescent="0.25">
      <c r="A1262" s="28" t="s">
        <v>114</v>
      </c>
      <c r="B1262" s="236" t="s">
        <v>913</v>
      </c>
      <c r="C1262" s="18" t="s">
        <v>4776</v>
      </c>
      <c r="D1262" s="27"/>
      <c r="E1262" s="27"/>
      <c r="F1262" s="50"/>
      <c r="G1262" s="706"/>
      <c r="H1262" s="2"/>
      <c r="I1262" s="2"/>
      <c r="J1262" s="2"/>
    </row>
    <row r="1263" spans="1:10" ht="15.75" x14ac:dyDescent="0.25">
      <c r="A1263" s="27">
        <v>27</v>
      </c>
      <c r="B1263" s="237" t="s">
        <v>1947</v>
      </c>
      <c r="C1263" s="80" t="s">
        <v>659</v>
      </c>
      <c r="D1263" s="79" t="s">
        <v>30</v>
      </c>
      <c r="E1263" s="79" t="s">
        <v>7</v>
      </c>
      <c r="F1263" s="222">
        <v>133.30000000000001</v>
      </c>
      <c r="G1263" s="706"/>
      <c r="H1263" s="2"/>
      <c r="I1263" s="2"/>
      <c r="J1263" s="2"/>
    </row>
    <row r="1264" spans="1:10" ht="15.75" x14ac:dyDescent="0.25">
      <c r="A1264" s="27">
        <v>28</v>
      </c>
      <c r="B1264" s="237" t="s">
        <v>1946</v>
      </c>
      <c r="C1264" s="80" t="s">
        <v>434</v>
      </c>
      <c r="D1264" s="79" t="s">
        <v>30</v>
      </c>
      <c r="E1264" s="79" t="s">
        <v>7</v>
      </c>
      <c r="F1264" s="222">
        <v>26.2</v>
      </c>
      <c r="G1264" s="706"/>
      <c r="H1264" s="2"/>
      <c r="I1264" s="2"/>
      <c r="J1264" s="2"/>
    </row>
    <row r="1265" spans="1:10" ht="15.75" x14ac:dyDescent="0.25">
      <c r="A1265" s="28" t="s">
        <v>94</v>
      </c>
      <c r="B1265" s="236" t="s">
        <v>208</v>
      </c>
      <c r="C1265" s="18" t="s">
        <v>4776</v>
      </c>
      <c r="D1265" s="27"/>
      <c r="E1265" s="27"/>
      <c r="F1265" s="51"/>
      <c r="G1265" s="706"/>
      <c r="H1265" s="2"/>
      <c r="I1265" s="2"/>
      <c r="J1265" s="2"/>
    </row>
    <row r="1266" spans="1:10" ht="15.75" x14ac:dyDescent="0.25">
      <c r="A1266" s="27">
        <v>29</v>
      </c>
      <c r="B1266" s="235" t="s">
        <v>1941</v>
      </c>
      <c r="C1266" s="26" t="s">
        <v>853</v>
      </c>
      <c r="D1266" s="27" t="s">
        <v>30</v>
      </c>
      <c r="E1266" s="27" t="s">
        <v>7</v>
      </c>
      <c r="F1266" s="50">
        <v>23.8</v>
      </c>
      <c r="G1266" s="706"/>
      <c r="H1266" s="2"/>
      <c r="I1266" s="2"/>
      <c r="J1266" s="2"/>
    </row>
    <row r="1267" spans="1:10" ht="15.75" x14ac:dyDescent="0.25">
      <c r="A1267" s="27">
        <v>30</v>
      </c>
      <c r="B1267" s="235" t="s">
        <v>1942</v>
      </c>
      <c r="C1267" s="26" t="s">
        <v>854</v>
      </c>
      <c r="D1267" s="27" t="s">
        <v>30</v>
      </c>
      <c r="E1267" s="27" t="s">
        <v>7</v>
      </c>
      <c r="F1267" s="50">
        <v>40.01</v>
      </c>
      <c r="G1267" s="706"/>
      <c r="H1267" s="2"/>
      <c r="I1267" s="2"/>
      <c r="J1267" s="2"/>
    </row>
    <row r="1268" spans="1:10" ht="15.75" x14ac:dyDescent="0.25">
      <c r="A1268" s="27">
        <v>31</v>
      </c>
      <c r="B1268" s="235" t="s">
        <v>1943</v>
      </c>
      <c r="C1268" s="26" t="s">
        <v>767</v>
      </c>
      <c r="D1268" s="27" t="s">
        <v>30</v>
      </c>
      <c r="E1268" s="27" t="s">
        <v>7</v>
      </c>
      <c r="F1268" s="50">
        <v>39.1</v>
      </c>
      <c r="G1268" s="706"/>
      <c r="H1268" s="2"/>
      <c r="I1268" s="2"/>
      <c r="J1268" s="2"/>
    </row>
    <row r="1269" spans="1:10" ht="15.75" x14ac:dyDescent="0.25">
      <c r="A1269" s="27">
        <v>32</v>
      </c>
      <c r="B1269" s="235" t="s">
        <v>969</v>
      </c>
      <c r="C1269" s="26" t="s">
        <v>768</v>
      </c>
      <c r="D1269" s="27" t="s">
        <v>30</v>
      </c>
      <c r="E1269" s="27" t="s">
        <v>7</v>
      </c>
      <c r="F1269" s="50">
        <v>15</v>
      </c>
      <c r="G1269" s="706"/>
      <c r="H1269" s="2"/>
      <c r="I1269" s="2"/>
      <c r="J1269" s="2"/>
    </row>
    <row r="1270" spans="1:10" ht="15.75" x14ac:dyDescent="0.25">
      <c r="A1270" s="27">
        <v>33</v>
      </c>
      <c r="B1270" s="235" t="s">
        <v>970</v>
      </c>
      <c r="C1270" s="26" t="s">
        <v>768</v>
      </c>
      <c r="D1270" s="27" t="s">
        <v>30</v>
      </c>
      <c r="E1270" s="27" t="s">
        <v>7</v>
      </c>
      <c r="F1270" s="50">
        <v>15</v>
      </c>
      <c r="G1270" s="706"/>
      <c r="H1270" s="2"/>
      <c r="I1270" s="2"/>
      <c r="J1270" s="2"/>
    </row>
    <row r="1271" spans="1:10" ht="15.75" x14ac:dyDescent="0.25">
      <c r="A1271" s="27">
        <v>34</v>
      </c>
      <c r="B1271" s="235" t="s">
        <v>971</v>
      </c>
      <c r="C1271" s="26" t="s">
        <v>768</v>
      </c>
      <c r="D1271" s="27" t="s">
        <v>30</v>
      </c>
      <c r="E1271" s="27" t="s">
        <v>7</v>
      </c>
      <c r="F1271" s="50">
        <v>15</v>
      </c>
      <c r="G1271" s="706"/>
      <c r="H1271" s="2"/>
      <c r="I1271" s="2"/>
      <c r="J1271" s="2"/>
    </row>
    <row r="1272" spans="1:10" ht="15.75" x14ac:dyDescent="0.25">
      <c r="A1272" s="27">
        <v>35</v>
      </c>
      <c r="B1272" s="235" t="s">
        <v>1940</v>
      </c>
      <c r="C1272" s="26" t="s">
        <v>768</v>
      </c>
      <c r="D1272" s="27" t="s">
        <v>30</v>
      </c>
      <c r="E1272" s="27" t="s">
        <v>7</v>
      </c>
      <c r="F1272" s="50">
        <v>34.44</v>
      </c>
      <c r="G1272" s="706"/>
      <c r="H1272" s="2"/>
      <c r="I1272" s="2"/>
      <c r="J1272" s="2"/>
    </row>
    <row r="1273" spans="1:10" ht="15.75" x14ac:dyDescent="0.25">
      <c r="A1273" s="27">
        <v>36</v>
      </c>
      <c r="B1273" s="235" t="s">
        <v>972</v>
      </c>
      <c r="C1273" s="26" t="s">
        <v>769</v>
      </c>
      <c r="D1273" s="27" t="s">
        <v>30</v>
      </c>
      <c r="E1273" s="27" t="s">
        <v>7</v>
      </c>
      <c r="F1273" s="50">
        <v>20</v>
      </c>
      <c r="G1273" s="706"/>
      <c r="H1273" s="2"/>
      <c r="I1273" s="2"/>
      <c r="J1273" s="2"/>
    </row>
    <row r="1274" spans="1:10" ht="15.75" x14ac:dyDescent="0.25">
      <c r="A1274" s="27">
        <v>37</v>
      </c>
      <c r="B1274" s="235" t="s">
        <v>1939</v>
      </c>
      <c r="C1274" s="26" t="s">
        <v>769</v>
      </c>
      <c r="D1274" s="27" t="s">
        <v>30</v>
      </c>
      <c r="E1274" s="27" t="s">
        <v>7</v>
      </c>
      <c r="F1274" s="50">
        <v>19.489999999999998</v>
      </c>
      <c r="G1274" s="706"/>
      <c r="H1274" s="2"/>
      <c r="I1274" s="2"/>
      <c r="J1274" s="2"/>
    </row>
    <row r="1275" spans="1:10" ht="15.75" x14ac:dyDescent="0.25">
      <c r="A1275" s="27">
        <v>38</v>
      </c>
      <c r="B1275" s="235" t="s">
        <v>1938</v>
      </c>
      <c r="C1275" s="26" t="s">
        <v>770</v>
      </c>
      <c r="D1275" s="27" t="s">
        <v>30</v>
      </c>
      <c r="E1275" s="27" t="s">
        <v>7</v>
      </c>
      <c r="F1275" s="50">
        <v>97.5</v>
      </c>
      <c r="G1275" s="706"/>
      <c r="H1275" s="2"/>
      <c r="I1275" s="2"/>
      <c r="J1275" s="2"/>
    </row>
    <row r="1276" spans="1:10" ht="15.75" x14ac:dyDescent="0.25">
      <c r="A1276" s="27">
        <v>39</v>
      </c>
      <c r="B1276" s="235" t="s">
        <v>973</v>
      </c>
      <c r="C1276" s="26" t="s">
        <v>855</v>
      </c>
      <c r="D1276" s="27" t="s">
        <v>30</v>
      </c>
      <c r="E1276" s="27" t="s">
        <v>7</v>
      </c>
      <c r="F1276" s="50">
        <v>38.53</v>
      </c>
      <c r="G1276" s="706"/>
      <c r="H1276" s="2"/>
      <c r="I1276" s="2"/>
      <c r="J1276" s="2"/>
    </row>
    <row r="1277" spans="1:10" ht="15.75" x14ac:dyDescent="0.25">
      <c r="A1277" s="27">
        <v>40</v>
      </c>
      <c r="B1277" s="235" t="s">
        <v>1944</v>
      </c>
      <c r="C1277" s="26" t="s">
        <v>968</v>
      </c>
      <c r="D1277" s="27" t="s">
        <v>30</v>
      </c>
      <c r="E1277" s="27" t="s">
        <v>7</v>
      </c>
      <c r="F1277" s="50">
        <v>60.5</v>
      </c>
      <c r="G1277" s="706"/>
      <c r="H1277" s="2"/>
      <c r="I1277" s="2"/>
      <c r="J1277" s="2"/>
    </row>
    <row r="1278" spans="1:10" ht="15.75" x14ac:dyDescent="0.25">
      <c r="A1278" s="27">
        <v>41</v>
      </c>
      <c r="B1278" s="235" t="s">
        <v>1945</v>
      </c>
      <c r="C1278" s="26" t="s">
        <v>968</v>
      </c>
      <c r="D1278" s="27" t="s">
        <v>30</v>
      </c>
      <c r="E1278" s="27" t="s">
        <v>7</v>
      </c>
      <c r="F1278" s="50">
        <v>33</v>
      </c>
      <c r="G1278" s="706"/>
      <c r="H1278" s="2"/>
      <c r="I1278" s="2"/>
      <c r="J1278" s="2"/>
    </row>
    <row r="1279" spans="1:10" ht="15.75" x14ac:dyDescent="0.25">
      <c r="A1279" s="27">
        <v>42</v>
      </c>
      <c r="B1279" s="235" t="s">
        <v>974</v>
      </c>
      <c r="C1279" s="26" t="s">
        <v>968</v>
      </c>
      <c r="D1279" s="27" t="s">
        <v>30</v>
      </c>
      <c r="E1279" s="27" t="s">
        <v>7</v>
      </c>
      <c r="F1279" s="50">
        <v>10</v>
      </c>
      <c r="G1279" s="706"/>
      <c r="H1279" s="2"/>
      <c r="I1279" s="2"/>
      <c r="J1279" s="2"/>
    </row>
    <row r="1280" spans="1:10" ht="15.75" x14ac:dyDescent="0.25">
      <c r="A1280" s="27">
        <v>43</v>
      </c>
      <c r="B1280" s="235" t="s">
        <v>1937</v>
      </c>
      <c r="C1280" s="26" t="s">
        <v>968</v>
      </c>
      <c r="D1280" s="27" t="s">
        <v>30</v>
      </c>
      <c r="E1280" s="27" t="s">
        <v>7</v>
      </c>
      <c r="F1280" s="50">
        <v>18.7</v>
      </c>
      <c r="G1280" s="706"/>
      <c r="H1280" s="2"/>
      <c r="I1280" s="2"/>
      <c r="J1280" s="2"/>
    </row>
    <row r="1281" spans="1:10" ht="15.75" x14ac:dyDescent="0.25">
      <c r="A1281" s="27">
        <v>44</v>
      </c>
      <c r="B1281" s="235" t="s">
        <v>1936</v>
      </c>
      <c r="C1281" s="26" t="s">
        <v>975</v>
      </c>
      <c r="D1281" s="27" t="s">
        <v>30</v>
      </c>
      <c r="E1281" s="27" t="s">
        <v>7</v>
      </c>
      <c r="F1281" s="50">
        <v>102</v>
      </c>
      <c r="G1281" s="706"/>
      <c r="H1281" s="2"/>
      <c r="I1281" s="2"/>
      <c r="J1281" s="2"/>
    </row>
    <row r="1282" spans="1:10" ht="15.75" x14ac:dyDescent="0.25">
      <c r="A1282" s="27">
        <v>45</v>
      </c>
      <c r="B1282" s="235" t="s">
        <v>1935</v>
      </c>
      <c r="C1282" s="26" t="s">
        <v>976</v>
      </c>
      <c r="D1282" s="27" t="s">
        <v>30</v>
      </c>
      <c r="E1282" s="27" t="s">
        <v>7</v>
      </c>
      <c r="F1282" s="50">
        <v>101.2</v>
      </c>
      <c r="G1282" s="706"/>
      <c r="H1282" s="2"/>
      <c r="I1282" s="2"/>
      <c r="J1282" s="2"/>
    </row>
    <row r="1283" spans="1:10" ht="15.75" x14ac:dyDescent="0.25">
      <c r="A1283" s="27">
        <v>46</v>
      </c>
      <c r="B1283" s="235" t="s">
        <v>1934</v>
      </c>
      <c r="C1283" s="26" t="s">
        <v>771</v>
      </c>
      <c r="D1283" s="27" t="s">
        <v>30</v>
      </c>
      <c r="E1283" s="27" t="s">
        <v>7</v>
      </c>
      <c r="F1283" s="50">
        <v>53</v>
      </c>
      <c r="G1283" s="706"/>
      <c r="H1283" s="2"/>
      <c r="I1283" s="2"/>
      <c r="J1283" s="2"/>
    </row>
    <row r="1284" spans="1:10" ht="31.5" x14ac:dyDescent="0.25">
      <c r="A1284" s="27">
        <v>47</v>
      </c>
      <c r="B1284" s="235" t="s">
        <v>1933</v>
      </c>
      <c r="C1284" s="26" t="s">
        <v>771</v>
      </c>
      <c r="D1284" s="27" t="s">
        <v>30</v>
      </c>
      <c r="E1284" s="27" t="s">
        <v>7</v>
      </c>
      <c r="F1284" s="50">
        <v>80</v>
      </c>
      <c r="G1284" s="706"/>
      <c r="H1284" s="2"/>
      <c r="I1284" s="2"/>
      <c r="J1284" s="2"/>
    </row>
    <row r="1285" spans="1:10" ht="15.75" x14ac:dyDescent="0.25">
      <c r="A1285" s="27">
        <v>48</v>
      </c>
      <c r="B1285" s="235" t="s">
        <v>1932</v>
      </c>
      <c r="C1285" s="26" t="s">
        <v>859</v>
      </c>
      <c r="D1285" s="27" t="s">
        <v>30</v>
      </c>
      <c r="E1285" s="27" t="s">
        <v>7</v>
      </c>
      <c r="F1285" s="50">
        <v>86.8</v>
      </c>
      <c r="G1285" s="706"/>
      <c r="H1285" s="2"/>
      <c r="I1285" s="2"/>
      <c r="J1285" s="2"/>
    </row>
    <row r="1286" spans="1:10" ht="15.75" x14ac:dyDescent="0.25">
      <c r="A1286" s="27">
        <v>49</v>
      </c>
      <c r="B1286" s="235" t="s">
        <v>977</v>
      </c>
      <c r="C1286" s="26" t="s">
        <v>859</v>
      </c>
      <c r="D1286" s="27" t="s">
        <v>30</v>
      </c>
      <c r="E1286" s="27" t="s">
        <v>7</v>
      </c>
      <c r="F1286" s="50">
        <v>106</v>
      </c>
      <c r="G1286" s="706"/>
      <c r="H1286" s="2"/>
      <c r="I1286" s="2"/>
      <c r="J1286" s="2"/>
    </row>
    <row r="1287" spans="1:10" ht="15.75" x14ac:dyDescent="0.25">
      <c r="A1287" s="27">
        <v>50</v>
      </c>
      <c r="B1287" s="235" t="s">
        <v>1931</v>
      </c>
      <c r="C1287" s="26" t="s">
        <v>858</v>
      </c>
      <c r="D1287" s="27" t="s">
        <v>30</v>
      </c>
      <c r="E1287" s="27" t="s">
        <v>7</v>
      </c>
      <c r="F1287" s="50">
        <v>144.9</v>
      </c>
      <c r="G1287" s="706"/>
      <c r="H1287" s="2"/>
      <c r="I1287" s="2"/>
      <c r="J1287" s="2"/>
    </row>
    <row r="1288" spans="1:10" ht="15.75" x14ac:dyDescent="0.25">
      <c r="A1288" s="28" t="s">
        <v>203</v>
      </c>
      <c r="B1288" s="236" t="s">
        <v>915</v>
      </c>
      <c r="C1288" s="18" t="s">
        <v>4776</v>
      </c>
      <c r="D1288" s="27"/>
      <c r="E1288" s="27"/>
      <c r="F1288" s="50"/>
      <c r="G1288" s="706"/>
      <c r="H1288" s="2"/>
      <c r="I1288" s="2"/>
      <c r="J1288" s="2"/>
    </row>
    <row r="1289" spans="1:10" ht="15.75" x14ac:dyDescent="0.25">
      <c r="A1289" s="27">
        <v>51</v>
      </c>
      <c r="B1289" s="237" t="s">
        <v>1930</v>
      </c>
      <c r="C1289" s="80" t="s">
        <v>660</v>
      </c>
      <c r="D1289" s="79" t="s">
        <v>30</v>
      </c>
      <c r="E1289" s="79" t="s">
        <v>7</v>
      </c>
      <c r="F1289" s="222">
        <v>26</v>
      </c>
      <c r="G1289" s="706"/>
      <c r="H1289" s="2"/>
      <c r="I1289" s="2"/>
      <c r="J1289" s="2"/>
    </row>
    <row r="1290" spans="1:10" ht="15.75" x14ac:dyDescent="0.25">
      <c r="A1290" s="27">
        <v>52</v>
      </c>
      <c r="B1290" s="237" t="s">
        <v>1846</v>
      </c>
      <c r="C1290" s="80" t="s">
        <v>661</v>
      </c>
      <c r="D1290" s="79" t="s">
        <v>30</v>
      </c>
      <c r="E1290" s="79" t="s">
        <v>7</v>
      </c>
      <c r="F1290" s="222">
        <v>123.2</v>
      </c>
      <c r="G1290" s="706"/>
      <c r="H1290" s="2"/>
      <c r="I1290" s="2"/>
      <c r="J1290" s="2"/>
    </row>
    <row r="1291" spans="1:10" ht="15.75" x14ac:dyDescent="0.25">
      <c r="A1291" s="27">
        <v>53</v>
      </c>
      <c r="B1291" s="237" t="s">
        <v>662</v>
      </c>
      <c r="C1291" s="80" t="s">
        <v>663</v>
      </c>
      <c r="D1291" s="79" t="s">
        <v>30</v>
      </c>
      <c r="E1291" s="79" t="s">
        <v>7</v>
      </c>
      <c r="F1291" s="222">
        <v>119.8</v>
      </c>
      <c r="G1291" s="706"/>
      <c r="H1291" s="2"/>
      <c r="I1291" s="2"/>
      <c r="J1291" s="2"/>
    </row>
    <row r="1292" spans="1:10" ht="15.75" x14ac:dyDescent="0.25">
      <c r="A1292" s="27">
        <v>54</v>
      </c>
      <c r="B1292" s="237" t="s">
        <v>664</v>
      </c>
      <c r="C1292" s="80" t="s">
        <v>665</v>
      </c>
      <c r="D1292" s="79" t="s">
        <v>30</v>
      </c>
      <c r="E1292" s="79" t="s">
        <v>7</v>
      </c>
      <c r="F1292" s="222">
        <v>55</v>
      </c>
      <c r="G1292" s="706"/>
      <c r="H1292" s="2"/>
      <c r="I1292" s="2"/>
      <c r="J1292" s="2"/>
    </row>
    <row r="1293" spans="1:10" ht="15.75" x14ac:dyDescent="0.25">
      <c r="A1293" s="27">
        <v>55</v>
      </c>
      <c r="B1293" s="237" t="s">
        <v>666</v>
      </c>
      <c r="C1293" s="80" t="s">
        <v>663</v>
      </c>
      <c r="D1293" s="79" t="s">
        <v>30</v>
      </c>
      <c r="E1293" s="79" t="s">
        <v>7</v>
      </c>
      <c r="F1293" s="222">
        <v>20</v>
      </c>
      <c r="G1293" s="706"/>
      <c r="H1293" s="2"/>
      <c r="I1293" s="2"/>
      <c r="J1293" s="2"/>
    </row>
    <row r="1294" spans="1:10" ht="15.75" x14ac:dyDescent="0.25">
      <c r="A1294" s="28" t="s">
        <v>777</v>
      </c>
      <c r="B1294" s="236" t="s">
        <v>206</v>
      </c>
      <c r="C1294" s="18" t="s">
        <v>4776</v>
      </c>
      <c r="D1294" s="27"/>
      <c r="E1294" s="27"/>
      <c r="F1294" s="51"/>
      <c r="G1294" s="706"/>
      <c r="H1294" s="2"/>
      <c r="I1294" s="2"/>
      <c r="J1294" s="2"/>
    </row>
    <row r="1295" spans="1:10" ht="15.75" x14ac:dyDescent="0.25">
      <c r="A1295" s="27">
        <v>56</v>
      </c>
      <c r="B1295" s="235" t="s">
        <v>673</v>
      </c>
      <c r="C1295" s="26" t="s">
        <v>672</v>
      </c>
      <c r="D1295" s="27" t="s">
        <v>30</v>
      </c>
      <c r="E1295" s="27" t="s">
        <v>7</v>
      </c>
      <c r="F1295" s="50">
        <v>217</v>
      </c>
      <c r="G1295" s="706"/>
      <c r="H1295" s="2"/>
      <c r="I1295" s="2"/>
      <c r="J1295" s="2"/>
    </row>
    <row r="1296" spans="1:10" ht="15.75" x14ac:dyDescent="0.25">
      <c r="A1296" s="27">
        <v>57</v>
      </c>
      <c r="B1296" s="235" t="s">
        <v>674</v>
      </c>
      <c r="C1296" s="26" t="s">
        <v>672</v>
      </c>
      <c r="D1296" s="27" t="s">
        <v>30</v>
      </c>
      <c r="E1296" s="27" t="s">
        <v>7</v>
      </c>
      <c r="F1296" s="50">
        <v>29</v>
      </c>
      <c r="G1296" s="706"/>
      <c r="H1296" s="2"/>
      <c r="I1296" s="2"/>
      <c r="J1296" s="2"/>
    </row>
    <row r="1297" spans="1:10" ht="15.75" x14ac:dyDescent="0.25">
      <c r="A1297" s="27">
        <v>58</v>
      </c>
      <c r="B1297" s="235" t="s">
        <v>675</v>
      </c>
      <c r="C1297" s="26" t="s">
        <v>672</v>
      </c>
      <c r="D1297" s="27" t="s">
        <v>30</v>
      </c>
      <c r="E1297" s="27" t="s">
        <v>7</v>
      </c>
      <c r="F1297" s="50">
        <v>190.6</v>
      </c>
      <c r="G1297" s="706"/>
      <c r="H1297" s="2"/>
      <c r="I1297" s="2"/>
      <c r="J1297" s="2"/>
    </row>
    <row r="1298" spans="1:10" ht="15.75" x14ac:dyDescent="0.25">
      <c r="A1298" s="28" t="s">
        <v>778</v>
      </c>
      <c r="B1298" s="236" t="s">
        <v>861</v>
      </c>
      <c r="C1298" s="18" t="s">
        <v>4776</v>
      </c>
      <c r="D1298" s="27"/>
      <c r="E1298" s="27"/>
      <c r="F1298" s="51"/>
      <c r="G1298" s="706"/>
      <c r="H1298" s="2"/>
      <c r="I1298" s="2"/>
      <c r="J1298" s="2"/>
    </row>
    <row r="1299" spans="1:10" ht="15.75" x14ac:dyDescent="0.25">
      <c r="A1299" s="27">
        <v>59</v>
      </c>
      <c r="B1299" s="235" t="s">
        <v>1929</v>
      </c>
      <c r="C1299" s="26" t="s">
        <v>4945</v>
      </c>
      <c r="D1299" s="27" t="s">
        <v>30</v>
      </c>
      <c r="E1299" s="27" t="s">
        <v>7</v>
      </c>
      <c r="F1299" s="50">
        <f>70+60.5</f>
        <v>130.5</v>
      </c>
      <c r="G1299" s="706"/>
      <c r="H1299" s="2"/>
      <c r="I1299" s="2"/>
      <c r="J1299" s="2"/>
    </row>
    <row r="1300" spans="1:10" ht="15.75" x14ac:dyDescent="0.25">
      <c r="A1300" s="27">
        <v>60</v>
      </c>
      <c r="B1300" s="235" t="s">
        <v>1928</v>
      </c>
      <c r="C1300" s="26" t="s">
        <v>4945</v>
      </c>
      <c r="D1300" s="27" t="s">
        <v>30</v>
      </c>
      <c r="E1300" s="27" t="s">
        <v>7</v>
      </c>
      <c r="F1300" s="50">
        <v>60</v>
      </c>
      <c r="G1300" s="706"/>
      <c r="H1300" s="2"/>
      <c r="I1300" s="2"/>
      <c r="J1300" s="2"/>
    </row>
    <row r="1301" spans="1:10" ht="31.5" x14ac:dyDescent="0.25">
      <c r="A1301" s="27">
        <v>61</v>
      </c>
      <c r="B1301" s="235" t="s">
        <v>1927</v>
      </c>
      <c r="C1301" s="26" t="s">
        <v>4945</v>
      </c>
      <c r="D1301" s="27" t="s">
        <v>30</v>
      </c>
      <c r="E1301" s="27" t="s">
        <v>7</v>
      </c>
      <c r="F1301" s="50">
        <v>84.5</v>
      </c>
      <c r="G1301" s="706"/>
      <c r="H1301" s="2"/>
      <c r="I1301" s="2"/>
      <c r="J1301" s="2"/>
    </row>
    <row r="1302" spans="1:10" ht="15.75" x14ac:dyDescent="0.25">
      <c r="A1302" s="27">
        <v>62</v>
      </c>
      <c r="B1302" s="235" t="s">
        <v>1926</v>
      </c>
      <c r="C1302" s="26" t="s">
        <v>4945</v>
      </c>
      <c r="D1302" s="27" t="s">
        <v>30</v>
      </c>
      <c r="E1302" s="27" t="s">
        <v>7</v>
      </c>
      <c r="F1302" s="50">
        <v>135</v>
      </c>
      <c r="G1302" s="706"/>
      <c r="H1302" s="2"/>
      <c r="I1302" s="2"/>
      <c r="J1302" s="2"/>
    </row>
    <row r="1303" spans="1:10" ht="15.75" x14ac:dyDescent="0.25">
      <c r="A1303" s="27">
        <v>63</v>
      </c>
      <c r="B1303" s="235" t="s">
        <v>1925</v>
      </c>
      <c r="C1303" s="26" t="s">
        <v>4945</v>
      </c>
      <c r="D1303" s="27" t="s">
        <v>30</v>
      </c>
      <c r="E1303" s="27" t="s">
        <v>7</v>
      </c>
      <c r="F1303" s="50">
        <v>70</v>
      </c>
      <c r="G1303" s="706"/>
      <c r="H1303" s="2"/>
      <c r="I1303" s="2"/>
      <c r="J1303" s="2"/>
    </row>
    <row r="1304" spans="1:10" ht="15.75" x14ac:dyDescent="0.25">
      <c r="A1304" s="27">
        <v>64</v>
      </c>
      <c r="B1304" s="235" t="s">
        <v>1924</v>
      </c>
      <c r="C1304" s="26" t="s">
        <v>880</v>
      </c>
      <c r="D1304" s="27" t="s">
        <v>30</v>
      </c>
      <c r="E1304" s="27" t="s">
        <v>51</v>
      </c>
      <c r="F1304" s="50">
        <v>67</v>
      </c>
      <c r="G1304" s="706"/>
      <c r="H1304" s="2"/>
      <c r="I1304" s="2"/>
      <c r="J1304" s="2"/>
    </row>
    <row r="1305" spans="1:10" ht="15.75" x14ac:dyDescent="0.25">
      <c r="A1305" s="28" t="s">
        <v>780</v>
      </c>
      <c r="B1305" s="236" t="s">
        <v>209</v>
      </c>
      <c r="C1305" s="18" t="s">
        <v>4776</v>
      </c>
      <c r="D1305" s="27"/>
      <c r="E1305" s="27"/>
      <c r="F1305" s="51"/>
      <c r="G1305" s="706"/>
      <c r="H1305" s="2"/>
      <c r="I1305" s="2"/>
      <c r="J1305" s="2"/>
    </row>
    <row r="1306" spans="1:10" ht="15.75" x14ac:dyDescent="0.25">
      <c r="A1306" s="27">
        <v>65</v>
      </c>
      <c r="B1306" s="235" t="s">
        <v>555</v>
      </c>
      <c r="C1306" s="26" t="s">
        <v>4944</v>
      </c>
      <c r="D1306" s="27" t="s">
        <v>30</v>
      </c>
      <c r="E1306" s="27" t="s">
        <v>7</v>
      </c>
      <c r="F1306" s="50">
        <v>256.14</v>
      </c>
      <c r="G1306" s="706"/>
      <c r="H1306" s="2"/>
      <c r="I1306" s="2"/>
      <c r="J1306" s="2"/>
    </row>
    <row r="1307" spans="1:10" ht="15.75" x14ac:dyDescent="0.25">
      <c r="A1307" s="27">
        <v>66</v>
      </c>
      <c r="B1307" s="235" t="s">
        <v>556</v>
      </c>
      <c r="C1307" s="26" t="s">
        <v>4944</v>
      </c>
      <c r="D1307" s="27" t="s">
        <v>30</v>
      </c>
      <c r="E1307" s="27" t="s">
        <v>7</v>
      </c>
      <c r="F1307" s="50">
        <v>124.38</v>
      </c>
      <c r="G1307" s="706"/>
      <c r="H1307" s="2"/>
      <c r="I1307" s="2"/>
      <c r="J1307" s="2"/>
    </row>
    <row r="1308" spans="1:10" ht="15.75" x14ac:dyDescent="0.25">
      <c r="A1308" s="27">
        <v>67</v>
      </c>
      <c r="B1308" s="235" t="s">
        <v>1922</v>
      </c>
      <c r="C1308" s="26" t="s">
        <v>4944</v>
      </c>
      <c r="D1308" s="27" t="s">
        <v>30</v>
      </c>
      <c r="E1308" s="27" t="s">
        <v>7</v>
      </c>
      <c r="F1308" s="50">
        <v>24.57</v>
      </c>
      <c r="G1308" s="706"/>
      <c r="H1308" s="2"/>
      <c r="I1308" s="2"/>
      <c r="J1308" s="2"/>
    </row>
    <row r="1309" spans="1:10" ht="15.75" x14ac:dyDescent="0.25">
      <c r="A1309" s="27">
        <v>68</v>
      </c>
      <c r="B1309" s="235" t="s">
        <v>1923</v>
      </c>
      <c r="C1309" s="26" t="s">
        <v>4944</v>
      </c>
      <c r="D1309" s="27" t="s">
        <v>30</v>
      </c>
      <c r="E1309" s="27" t="s">
        <v>7</v>
      </c>
      <c r="F1309" s="50">
        <v>60.1</v>
      </c>
      <c r="G1309" s="706"/>
      <c r="H1309" s="2"/>
      <c r="I1309" s="2"/>
      <c r="J1309" s="2"/>
    </row>
    <row r="1310" spans="1:10" ht="15.75" x14ac:dyDescent="0.25">
      <c r="A1310" s="27">
        <v>69</v>
      </c>
      <c r="B1310" s="235" t="s">
        <v>558</v>
      </c>
      <c r="C1310" s="26" t="s">
        <v>559</v>
      </c>
      <c r="D1310" s="27" t="s">
        <v>30</v>
      </c>
      <c r="E1310" s="27" t="s">
        <v>7</v>
      </c>
      <c r="F1310" s="50">
        <v>70.5</v>
      </c>
      <c r="G1310" s="706"/>
      <c r="H1310" s="2"/>
      <c r="I1310" s="2"/>
      <c r="J1310" s="2"/>
    </row>
    <row r="1311" spans="1:10" ht="15.75" x14ac:dyDescent="0.25">
      <c r="A1311" s="27">
        <v>70</v>
      </c>
      <c r="B1311" s="237" t="s">
        <v>560</v>
      </c>
      <c r="C1311" s="80" t="s">
        <v>539</v>
      </c>
      <c r="D1311" s="79" t="s">
        <v>30</v>
      </c>
      <c r="E1311" s="79" t="s">
        <v>7</v>
      </c>
      <c r="F1311" s="222">
        <v>139</v>
      </c>
      <c r="G1311" s="706"/>
      <c r="H1311" s="2"/>
      <c r="I1311" s="2"/>
      <c r="J1311" s="2"/>
    </row>
    <row r="1312" spans="1:10" ht="15.75" x14ac:dyDescent="0.25">
      <c r="A1312" s="28" t="s">
        <v>781</v>
      </c>
      <c r="B1312" s="236" t="s">
        <v>916</v>
      </c>
      <c r="C1312" s="18" t="s">
        <v>4776</v>
      </c>
      <c r="D1312" s="27"/>
      <c r="E1312" s="27"/>
      <c r="F1312" s="51"/>
      <c r="G1312" s="706"/>
      <c r="H1312" s="2"/>
      <c r="I1312" s="2"/>
      <c r="J1312" s="2"/>
    </row>
    <row r="1313" spans="1:10" ht="15.75" x14ac:dyDescent="0.25">
      <c r="A1313" s="27">
        <v>71</v>
      </c>
      <c r="B1313" s="170" t="s">
        <v>87</v>
      </c>
      <c r="C1313" s="40" t="s">
        <v>4942</v>
      </c>
      <c r="D1313" s="27" t="s">
        <v>30</v>
      </c>
      <c r="E1313" s="27" t="s">
        <v>7</v>
      </c>
      <c r="F1313" s="50">
        <v>15.8</v>
      </c>
      <c r="G1313" s="706"/>
      <c r="H1313" s="2"/>
      <c r="I1313" s="2"/>
      <c r="J1313" s="2"/>
    </row>
    <row r="1314" spans="1:10" ht="15.75" x14ac:dyDescent="0.25">
      <c r="A1314" s="27">
        <v>72</v>
      </c>
      <c r="B1314" s="170" t="s">
        <v>86</v>
      </c>
      <c r="C1314" s="40" t="s">
        <v>4942</v>
      </c>
      <c r="D1314" s="27" t="s">
        <v>30</v>
      </c>
      <c r="E1314" s="27" t="s">
        <v>7</v>
      </c>
      <c r="F1314" s="50">
        <v>39.200000000000003</v>
      </c>
      <c r="G1314" s="706"/>
      <c r="H1314" s="2"/>
      <c r="I1314" s="2"/>
      <c r="J1314" s="2"/>
    </row>
    <row r="1315" spans="1:10" ht="15.75" x14ac:dyDescent="0.25">
      <c r="A1315" s="27">
        <v>73</v>
      </c>
      <c r="B1315" s="170" t="s">
        <v>86</v>
      </c>
      <c r="C1315" s="26" t="s">
        <v>4943</v>
      </c>
      <c r="D1315" s="27" t="s">
        <v>30</v>
      </c>
      <c r="E1315" s="27" t="s">
        <v>7</v>
      </c>
      <c r="F1315" s="50">
        <v>64.099999999999994</v>
      </c>
      <c r="G1315" s="706"/>
      <c r="H1315" s="2"/>
      <c r="I1315" s="2"/>
      <c r="J1315" s="2"/>
    </row>
    <row r="1316" spans="1:10" ht="15.75" x14ac:dyDescent="0.25">
      <c r="A1316" s="27">
        <v>74</v>
      </c>
      <c r="B1316" s="170" t="s">
        <v>87</v>
      </c>
      <c r="C1316" s="26" t="s">
        <v>4943</v>
      </c>
      <c r="D1316" s="27" t="s">
        <v>30</v>
      </c>
      <c r="E1316" s="27" t="s">
        <v>7</v>
      </c>
      <c r="F1316" s="50">
        <v>6.9</v>
      </c>
      <c r="G1316" s="706"/>
      <c r="H1316" s="2"/>
      <c r="I1316" s="2"/>
      <c r="J1316" s="2"/>
    </row>
    <row r="1317" spans="1:10" ht="15.75" x14ac:dyDescent="0.25">
      <c r="A1317" s="27">
        <v>75</v>
      </c>
      <c r="B1317" s="235" t="s">
        <v>572</v>
      </c>
      <c r="C1317" s="26" t="s">
        <v>4940</v>
      </c>
      <c r="D1317" s="27" t="s">
        <v>30</v>
      </c>
      <c r="E1317" s="27" t="s">
        <v>7</v>
      </c>
      <c r="F1317" s="50">
        <v>3.5</v>
      </c>
      <c r="G1317" s="706"/>
      <c r="H1317" s="2"/>
      <c r="I1317" s="2"/>
      <c r="J1317" s="2"/>
    </row>
    <row r="1318" spans="1:10" ht="15.75" x14ac:dyDescent="0.25">
      <c r="A1318" s="27">
        <v>76</v>
      </c>
      <c r="B1318" s="235" t="s">
        <v>573</v>
      </c>
      <c r="C1318" s="26" t="s">
        <v>4940</v>
      </c>
      <c r="D1318" s="27" t="s">
        <v>30</v>
      </c>
      <c r="E1318" s="27" t="s">
        <v>51</v>
      </c>
      <c r="F1318" s="50">
        <v>13.3</v>
      </c>
      <c r="G1318" s="706"/>
      <c r="H1318" s="2"/>
      <c r="I1318" s="2"/>
      <c r="J1318" s="2"/>
    </row>
    <row r="1319" spans="1:10" ht="15.75" x14ac:dyDescent="0.25">
      <c r="A1319" s="27">
        <v>77</v>
      </c>
      <c r="B1319" s="235" t="s">
        <v>1921</v>
      </c>
      <c r="C1319" s="26" t="s">
        <v>4940</v>
      </c>
      <c r="D1319" s="27" t="s">
        <v>30</v>
      </c>
      <c r="E1319" s="27" t="s">
        <v>51</v>
      </c>
      <c r="F1319" s="50">
        <v>3.2</v>
      </c>
      <c r="G1319" s="706"/>
      <c r="H1319" s="2"/>
      <c r="I1319" s="2"/>
      <c r="J1319" s="2"/>
    </row>
    <row r="1320" spans="1:10" ht="15.75" x14ac:dyDescent="0.25">
      <c r="A1320" s="27">
        <v>78</v>
      </c>
      <c r="B1320" s="235" t="s">
        <v>1920</v>
      </c>
      <c r="C1320" s="26" t="s">
        <v>4940</v>
      </c>
      <c r="D1320" s="27" t="s">
        <v>30</v>
      </c>
      <c r="E1320" s="27" t="s">
        <v>7</v>
      </c>
      <c r="F1320" s="50">
        <v>16.5</v>
      </c>
      <c r="G1320" s="706"/>
      <c r="H1320" s="2"/>
      <c r="I1320" s="2"/>
      <c r="J1320" s="2"/>
    </row>
    <row r="1321" spans="1:10" ht="15.75" x14ac:dyDescent="0.25">
      <c r="A1321" s="27">
        <v>79</v>
      </c>
      <c r="B1321" s="235" t="s">
        <v>1919</v>
      </c>
      <c r="C1321" s="26" t="s">
        <v>4940</v>
      </c>
      <c r="D1321" s="27" t="s">
        <v>30</v>
      </c>
      <c r="E1321" s="27" t="s">
        <v>7</v>
      </c>
      <c r="F1321" s="50">
        <v>2.1</v>
      </c>
      <c r="G1321" s="706"/>
      <c r="H1321" s="2"/>
      <c r="I1321" s="2"/>
      <c r="J1321" s="2"/>
    </row>
    <row r="1322" spans="1:10" ht="15.75" x14ac:dyDescent="0.25">
      <c r="A1322" s="27">
        <v>80</v>
      </c>
      <c r="B1322" s="235" t="s">
        <v>86</v>
      </c>
      <c r="C1322" s="26" t="s">
        <v>4940</v>
      </c>
      <c r="D1322" s="27" t="s">
        <v>30</v>
      </c>
      <c r="E1322" s="27" t="s">
        <v>7</v>
      </c>
      <c r="F1322" s="50">
        <v>43.8</v>
      </c>
      <c r="G1322" s="706"/>
      <c r="H1322" s="2"/>
      <c r="I1322" s="2"/>
      <c r="J1322" s="2"/>
    </row>
    <row r="1323" spans="1:10" ht="15.75" x14ac:dyDescent="0.25">
      <c r="A1323" s="27">
        <v>81</v>
      </c>
      <c r="B1323" s="235" t="s">
        <v>87</v>
      </c>
      <c r="C1323" s="26" t="s">
        <v>4940</v>
      </c>
      <c r="D1323" s="27" t="s">
        <v>30</v>
      </c>
      <c r="E1323" s="27" t="s">
        <v>7</v>
      </c>
      <c r="F1323" s="50">
        <v>11.2</v>
      </c>
      <c r="G1323" s="706"/>
      <c r="H1323" s="2"/>
      <c r="I1323" s="2"/>
      <c r="J1323" s="2"/>
    </row>
    <row r="1324" spans="1:10" ht="15.75" x14ac:dyDescent="0.25">
      <c r="A1324" s="27">
        <v>82</v>
      </c>
      <c r="B1324" s="235" t="s">
        <v>1918</v>
      </c>
      <c r="C1324" s="26" t="s">
        <v>4941</v>
      </c>
      <c r="D1324" s="27" t="s">
        <v>30</v>
      </c>
      <c r="E1324" s="27" t="s">
        <v>51</v>
      </c>
      <c r="F1324" s="50">
        <v>2.2799999999999998</v>
      </c>
      <c r="G1324" s="706"/>
      <c r="H1324" s="2"/>
      <c r="I1324" s="2"/>
      <c r="J1324" s="2"/>
    </row>
    <row r="1325" spans="1:10" ht="15.75" x14ac:dyDescent="0.25">
      <c r="A1325" s="27">
        <v>83</v>
      </c>
      <c r="B1325" s="235" t="s">
        <v>87</v>
      </c>
      <c r="C1325" s="26" t="s">
        <v>4941</v>
      </c>
      <c r="D1325" s="27" t="s">
        <v>30</v>
      </c>
      <c r="E1325" s="27" t="s">
        <v>7</v>
      </c>
      <c r="F1325" s="50">
        <v>55</v>
      </c>
      <c r="G1325" s="706"/>
      <c r="H1325" s="2"/>
      <c r="I1325" s="2"/>
      <c r="J1325" s="2"/>
    </row>
    <row r="1326" spans="1:10" ht="15.75" x14ac:dyDescent="0.25">
      <c r="A1326" s="27">
        <v>84</v>
      </c>
      <c r="B1326" s="235" t="s">
        <v>1917</v>
      </c>
      <c r="C1326" s="26" t="s">
        <v>862</v>
      </c>
      <c r="D1326" s="27" t="s">
        <v>30</v>
      </c>
      <c r="E1326" s="27" t="s">
        <v>7</v>
      </c>
      <c r="F1326" s="50">
        <v>48.6</v>
      </c>
      <c r="G1326" s="706"/>
      <c r="H1326" s="2"/>
      <c r="I1326" s="2"/>
      <c r="J1326" s="2"/>
    </row>
    <row r="1327" spans="1:10" ht="15.75" x14ac:dyDescent="0.25">
      <c r="A1327" s="27">
        <v>85</v>
      </c>
      <c r="B1327" s="235" t="s">
        <v>1916</v>
      </c>
      <c r="C1327" s="26" t="s">
        <v>862</v>
      </c>
      <c r="D1327" s="27" t="s">
        <v>30</v>
      </c>
      <c r="E1327" s="27" t="s">
        <v>7</v>
      </c>
      <c r="F1327" s="50">
        <v>20</v>
      </c>
      <c r="G1327" s="706"/>
      <c r="H1327" s="2"/>
      <c r="I1327" s="2"/>
      <c r="J1327" s="2"/>
    </row>
    <row r="1328" spans="1:10" ht="15.75" x14ac:dyDescent="0.25">
      <c r="A1328" s="27">
        <v>86</v>
      </c>
      <c r="B1328" s="235" t="s">
        <v>1915</v>
      </c>
      <c r="C1328" s="26" t="s">
        <v>862</v>
      </c>
      <c r="D1328" s="27" t="s">
        <v>30</v>
      </c>
      <c r="E1328" s="27" t="s">
        <v>7</v>
      </c>
      <c r="F1328" s="50">
        <v>61.7</v>
      </c>
      <c r="G1328" s="706"/>
      <c r="H1328" s="2"/>
      <c r="I1328" s="2"/>
      <c r="J1328" s="2"/>
    </row>
    <row r="1329" spans="1:10" ht="15.75" x14ac:dyDescent="0.25">
      <c r="A1329" s="27">
        <v>87</v>
      </c>
      <c r="B1329" s="235" t="s">
        <v>87</v>
      </c>
      <c r="C1329" s="26" t="s">
        <v>862</v>
      </c>
      <c r="D1329" s="27" t="s">
        <v>30</v>
      </c>
      <c r="E1329" s="27" t="s">
        <v>7</v>
      </c>
      <c r="F1329" s="50">
        <v>39</v>
      </c>
      <c r="G1329" s="706"/>
      <c r="H1329" s="2"/>
      <c r="I1329" s="2"/>
      <c r="J1329" s="2"/>
    </row>
    <row r="1330" spans="1:10" ht="15.75" x14ac:dyDescent="0.25">
      <c r="A1330" s="28" t="s">
        <v>782</v>
      </c>
      <c r="B1330" s="236" t="s">
        <v>965</v>
      </c>
      <c r="C1330" s="18" t="s">
        <v>4776</v>
      </c>
      <c r="D1330" s="27"/>
      <c r="E1330" s="27"/>
      <c r="F1330" s="51"/>
      <c r="G1330" s="706"/>
      <c r="H1330" s="2"/>
      <c r="I1330" s="2"/>
      <c r="J1330" s="2"/>
    </row>
    <row r="1331" spans="1:10" ht="15.75" x14ac:dyDescent="0.25">
      <c r="A1331" s="27">
        <v>88</v>
      </c>
      <c r="B1331" s="235" t="s">
        <v>584</v>
      </c>
      <c r="C1331" s="26" t="s">
        <v>4934</v>
      </c>
      <c r="D1331" s="27" t="s">
        <v>30</v>
      </c>
      <c r="E1331" s="27" t="s">
        <v>51</v>
      </c>
      <c r="F1331" s="53">
        <v>41.9</v>
      </c>
      <c r="G1331" s="706"/>
      <c r="H1331" s="2"/>
      <c r="I1331" s="2"/>
      <c r="J1331" s="2"/>
    </row>
    <row r="1332" spans="1:10" ht="15.75" x14ac:dyDescent="0.25">
      <c r="A1332" s="27">
        <v>89</v>
      </c>
      <c r="B1332" s="235" t="s">
        <v>585</v>
      </c>
      <c r="C1332" s="26" t="s">
        <v>4934</v>
      </c>
      <c r="D1332" s="27" t="s">
        <v>30</v>
      </c>
      <c r="E1332" s="27" t="s">
        <v>51</v>
      </c>
      <c r="F1332" s="53">
        <v>72.16</v>
      </c>
      <c r="G1332" s="706"/>
      <c r="H1332" s="2"/>
      <c r="I1332" s="2"/>
      <c r="J1332" s="2"/>
    </row>
    <row r="1333" spans="1:10" ht="15.75" x14ac:dyDescent="0.25">
      <c r="A1333" s="27">
        <v>90</v>
      </c>
      <c r="B1333" s="235" t="s">
        <v>586</v>
      </c>
      <c r="C1333" s="26" t="s">
        <v>4934</v>
      </c>
      <c r="D1333" s="27" t="s">
        <v>30</v>
      </c>
      <c r="E1333" s="27" t="s">
        <v>51</v>
      </c>
      <c r="F1333" s="53">
        <v>8.57</v>
      </c>
      <c r="G1333" s="706"/>
      <c r="H1333" s="2"/>
      <c r="I1333" s="2"/>
      <c r="J1333" s="2"/>
    </row>
    <row r="1334" spans="1:10" ht="15.75" x14ac:dyDescent="0.25">
      <c r="A1334" s="27">
        <v>91</v>
      </c>
      <c r="B1334" s="235" t="s">
        <v>587</v>
      </c>
      <c r="C1334" s="26" t="s">
        <v>4934</v>
      </c>
      <c r="D1334" s="27" t="s">
        <v>30</v>
      </c>
      <c r="E1334" s="27" t="s">
        <v>51</v>
      </c>
      <c r="F1334" s="53">
        <v>11.4</v>
      </c>
      <c r="G1334" s="706"/>
      <c r="H1334" s="2"/>
      <c r="I1334" s="2"/>
      <c r="J1334" s="2"/>
    </row>
    <row r="1335" spans="1:10" ht="15.75" x14ac:dyDescent="0.25">
      <c r="A1335" s="27">
        <v>92</v>
      </c>
      <c r="B1335" s="235" t="s">
        <v>1914</v>
      </c>
      <c r="C1335" s="26" t="s">
        <v>4935</v>
      </c>
      <c r="D1335" s="27" t="s">
        <v>30</v>
      </c>
      <c r="E1335" s="27" t="s">
        <v>51</v>
      </c>
      <c r="F1335" s="53">
        <v>58.85</v>
      </c>
      <c r="G1335" s="706"/>
      <c r="H1335" s="2"/>
      <c r="I1335" s="2"/>
      <c r="J1335" s="2"/>
    </row>
    <row r="1336" spans="1:10" ht="15.75" x14ac:dyDescent="0.25">
      <c r="A1336" s="27">
        <v>93</v>
      </c>
      <c r="B1336" s="235" t="s">
        <v>1913</v>
      </c>
      <c r="C1336" s="26" t="s">
        <v>4935</v>
      </c>
      <c r="D1336" s="27" t="s">
        <v>30</v>
      </c>
      <c r="E1336" s="27" t="s">
        <v>51</v>
      </c>
      <c r="F1336" s="53">
        <v>33.299999999999997</v>
      </c>
      <c r="G1336" s="706"/>
      <c r="H1336" s="2"/>
      <c r="I1336" s="2"/>
      <c r="J1336" s="2"/>
    </row>
    <row r="1337" spans="1:10" ht="15.75" x14ac:dyDescent="0.25">
      <c r="A1337" s="27">
        <v>94</v>
      </c>
      <c r="B1337" s="235" t="s">
        <v>1912</v>
      </c>
      <c r="C1337" s="26" t="s">
        <v>4936</v>
      </c>
      <c r="D1337" s="27" t="s">
        <v>30</v>
      </c>
      <c r="E1337" s="27" t="s">
        <v>51</v>
      </c>
      <c r="F1337" s="53">
        <v>6.2</v>
      </c>
      <c r="G1337" s="706"/>
      <c r="H1337" s="2"/>
      <c r="I1337" s="2"/>
      <c r="J1337" s="2"/>
    </row>
    <row r="1338" spans="1:10" ht="15.75" x14ac:dyDescent="0.25">
      <c r="A1338" s="27">
        <v>95</v>
      </c>
      <c r="B1338" s="235" t="s">
        <v>1910</v>
      </c>
      <c r="C1338" s="26" t="s">
        <v>4937</v>
      </c>
      <c r="D1338" s="27" t="s">
        <v>30</v>
      </c>
      <c r="E1338" s="27" t="s">
        <v>51</v>
      </c>
      <c r="F1338" s="53">
        <v>24.9</v>
      </c>
      <c r="G1338" s="706"/>
      <c r="H1338" s="2"/>
      <c r="I1338" s="2"/>
      <c r="J1338" s="2"/>
    </row>
    <row r="1339" spans="1:10" ht="15.75" x14ac:dyDescent="0.25">
      <c r="A1339" s="27">
        <v>96</v>
      </c>
      <c r="B1339" s="235" t="s">
        <v>1909</v>
      </c>
      <c r="C1339" s="26" t="s">
        <v>4938</v>
      </c>
      <c r="D1339" s="27" t="s">
        <v>30</v>
      </c>
      <c r="E1339" s="27" t="s">
        <v>51</v>
      </c>
      <c r="F1339" s="53">
        <v>57.9</v>
      </c>
      <c r="G1339" s="706"/>
      <c r="H1339" s="2"/>
      <c r="I1339" s="2"/>
      <c r="J1339" s="2"/>
    </row>
    <row r="1340" spans="1:10" ht="15.75" x14ac:dyDescent="0.25">
      <c r="A1340" s="27">
        <v>97</v>
      </c>
      <c r="B1340" s="235" t="s">
        <v>1911</v>
      </c>
      <c r="C1340" s="26" t="s">
        <v>4938</v>
      </c>
      <c r="D1340" s="27" t="s">
        <v>30</v>
      </c>
      <c r="E1340" s="27" t="s">
        <v>51</v>
      </c>
      <c r="F1340" s="53">
        <v>59.02</v>
      </c>
      <c r="G1340" s="706"/>
      <c r="H1340" s="2"/>
      <c r="I1340" s="2"/>
      <c r="J1340" s="2"/>
    </row>
    <row r="1341" spans="1:10" ht="15.75" x14ac:dyDescent="0.25">
      <c r="A1341" s="27">
        <v>98</v>
      </c>
      <c r="B1341" s="235" t="s">
        <v>1908</v>
      </c>
      <c r="C1341" s="26" t="s">
        <v>588</v>
      </c>
      <c r="D1341" s="27" t="s">
        <v>30</v>
      </c>
      <c r="E1341" s="27" t="s">
        <v>7</v>
      </c>
      <c r="F1341" s="53">
        <v>126.19999999999999</v>
      </c>
      <c r="G1341" s="706"/>
      <c r="H1341" s="2"/>
      <c r="I1341" s="2"/>
      <c r="J1341" s="2"/>
    </row>
    <row r="1342" spans="1:10" ht="15.75" x14ac:dyDescent="0.25">
      <c r="A1342" s="27">
        <v>99</v>
      </c>
      <c r="B1342" s="235" t="s">
        <v>1907</v>
      </c>
      <c r="C1342" s="26" t="s">
        <v>4936</v>
      </c>
      <c r="D1342" s="27" t="s">
        <v>30</v>
      </c>
      <c r="E1342" s="27" t="s">
        <v>51</v>
      </c>
      <c r="F1342" s="53">
        <v>39.6</v>
      </c>
      <c r="G1342" s="706"/>
      <c r="H1342" s="2"/>
      <c r="I1342" s="2"/>
      <c r="J1342" s="2"/>
    </row>
    <row r="1343" spans="1:10" ht="31.5" x14ac:dyDescent="0.25">
      <c r="A1343" s="27">
        <v>100</v>
      </c>
      <c r="B1343" s="235" t="s">
        <v>1906</v>
      </c>
      <c r="C1343" s="26" t="s">
        <v>4937</v>
      </c>
      <c r="D1343" s="27" t="s">
        <v>30</v>
      </c>
      <c r="E1343" s="27" t="s">
        <v>51</v>
      </c>
      <c r="F1343" s="53">
        <v>86.6</v>
      </c>
      <c r="G1343" s="706"/>
      <c r="H1343" s="2"/>
      <c r="I1343" s="2"/>
      <c r="J1343" s="2"/>
    </row>
    <row r="1344" spans="1:10" ht="15.75" x14ac:dyDescent="0.25">
      <c r="A1344" s="27">
        <v>101</v>
      </c>
      <c r="B1344" s="235" t="s">
        <v>1905</v>
      </c>
      <c r="C1344" s="26" t="s">
        <v>4939</v>
      </c>
      <c r="D1344" s="27" t="s">
        <v>30</v>
      </c>
      <c r="E1344" s="27" t="s">
        <v>7</v>
      </c>
      <c r="F1344" s="53">
        <v>131.5</v>
      </c>
      <c r="G1344" s="706"/>
      <c r="H1344" s="2"/>
      <c r="I1344" s="2"/>
      <c r="J1344" s="2"/>
    </row>
    <row r="1345" spans="1:10" ht="15.75" x14ac:dyDescent="0.25">
      <c r="A1345" s="28" t="s">
        <v>784</v>
      </c>
      <c r="B1345" s="236" t="s">
        <v>917</v>
      </c>
      <c r="C1345" s="18" t="s">
        <v>4776</v>
      </c>
      <c r="D1345" s="27"/>
      <c r="E1345" s="27"/>
      <c r="F1345" s="51"/>
      <c r="G1345" s="706"/>
      <c r="H1345" s="2"/>
      <c r="I1345" s="2"/>
      <c r="J1345" s="2"/>
    </row>
    <row r="1346" spans="1:10" ht="15.75" x14ac:dyDescent="0.25">
      <c r="A1346" s="27">
        <v>102</v>
      </c>
      <c r="B1346" s="235" t="s">
        <v>1904</v>
      </c>
      <c r="C1346" s="26" t="s">
        <v>866</v>
      </c>
      <c r="D1346" s="27" t="s">
        <v>30</v>
      </c>
      <c r="E1346" s="27" t="s">
        <v>7</v>
      </c>
      <c r="F1346" s="53">
        <v>29</v>
      </c>
      <c r="G1346" s="706"/>
      <c r="H1346" s="2"/>
      <c r="I1346" s="2"/>
      <c r="J1346" s="2"/>
    </row>
    <row r="1347" spans="1:10" ht="15.75" x14ac:dyDescent="0.25">
      <c r="A1347" s="27">
        <v>103</v>
      </c>
      <c r="B1347" s="235" t="s">
        <v>593</v>
      </c>
      <c r="C1347" s="26" t="s">
        <v>868</v>
      </c>
      <c r="D1347" s="27" t="s">
        <v>30</v>
      </c>
      <c r="E1347" s="27" t="s">
        <v>51</v>
      </c>
      <c r="F1347" s="53">
        <v>53.63</v>
      </c>
      <c r="G1347" s="706"/>
      <c r="H1347" s="2"/>
      <c r="I1347" s="2"/>
      <c r="J1347" s="2"/>
    </row>
    <row r="1348" spans="1:10" ht="15.75" x14ac:dyDescent="0.25">
      <c r="A1348" s="27">
        <v>104</v>
      </c>
      <c r="B1348" s="235" t="s">
        <v>594</v>
      </c>
      <c r="C1348" s="26" t="s">
        <v>864</v>
      </c>
      <c r="D1348" s="27" t="s">
        <v>30</v>
      </c>
      <c r="E1348" s="27" t="s">
        <v>51</v>
      </c>
      <c r="F1348" s="53">
        <v>141.19999999999999</v>
      </c>
      <c r="G1348" s="706"/>
      <c r="H1348" s="2"/>
      <c r="I1348" s="2"/>
      <c r="J1348" s="2"/>
    </row>
    <row r="1349" spans="1:10" ht="15.75" x14ac:dyDescent="0.25">
      <c r="A1349" s="27">
        <v>105</v>
      </c>
      <c r="B1349" s="235" t="s">
        <v>595</v>
      </c>
      <c r="C1349" s="26" t="s">
        <v>863</v>
      </c>
      <c r="D1349" s="27" t="s">
        <v>30</v>
      </c>
      <c r="E1349" s="27" t="s">
        <v>7</v>
      </c>
      <c r="F1349" s="53">
        <v>102.5</v>
      </c>
      <c r="G1349" s="706"/>
      <c r="H1349" s="2"/>
      <c r="I1349" s="2"/>
      <c r="J1349" s="2"/>
    </row>
    <row r="1350" spans="1:10" ht="15.75" x14ac:dyDescent="0.25">
      <c r="A1350" s="27">
        <v>106</v>
      </c>
      <c r="B1350" s="235" t="s">
        <v>596</v>
      </c>
      <c r="C1350" s="26" t="s">
        <v>4933</v>
      </c>
      <c r="D1350" s="27" t="s">
        <v>30</v>
      </c>
      <c r="E1350" s="27" t="s">
        <v>51</v>
      </c>
      <c r="F1350" s="53">
        <v>36.4</v>
      </c>
      <c r="G1350" s="706"/>
      <c r="H1350" s="2"/>
      <c r="I1350" s="2"/>
      <c r="J1350" s="2"/>
    </row>
    <row r="1351" spans="1:10" ht="15.75" x14ac:dyDescent="0.25">
      <c r="A1351" s="27">
        <v>107</v>
      </c>
      <c r="B1351" s="235" t="s">
        <v>597</v>
      </c>
      <c r="C1351" s="26" t="s">
        <v>4933</v>
      </c>
      <c r="D1351" s="27" t="s">
        <v>30</v>
      </c>
      <c r="E1351" s="27" t="s">
        <v>7</v>
      </c>
      <c r="F1351" s="53">
        <v>63.2</v>
      </c>
      <c r="G1351" s="706"/>
      <c r="H1351" s="2"/>
      <c r="I1351" s="2"/>
      <c r="J1351" s="2"/>
    </row>
    <row r="1352" spans="1:10" ht="15.75" x14ac:dyDescent="0.25">
      <c r="A1352" s="27">
        <v>108</v>
      </c>
      <c r="B1352" s="235" t="s">
        <v>1903</v>
      </c>
      <c r="C1352" s="26" t="s">
        <v>4933</v>
      </c>
      <c r="D1352" s="27" t="s">
        <v>30</v>
      </c>
      <c r="E1352" s="27" t="s">
        <v>51</v>
      </c>
      <c r="F1352" s="53">
        <v>17.899999999999999</v>
      </c>
      <c r="G1352" s="706"/>
      <c r="H1352" s="2"/>
      <c r="I1352" s="2"/>
      <c r="J1352" s="2"/>
    </row>
    <row r="1353" spans="1:10" ht="15.75" x14ac:dyDescent="0.25">
      <c r="A1353" s="27">
        <v>109</v>
      </c>
      <c r="B1353" s="235" t="s">
        <v>594</v>
      </c>
      <c r="C1353" s="26" t="s">
        <v>867</v>
      </c>
      <c r="D1353" s="27" t="s">
        <v>30</v>
      </c>
      <c r="E1353" s="27" t="s">
        <v>51</v>
      </c>
      <c r="F1353" s="53">
        <v>44.13</v>
      </c>
      <c r="G1353" s="706"/>
      <c r="H1353" s="2"/>
      <c r="I1353" s="2"/>
      <c r="J1353" s="2"/>
    </row>
    <row r="1354" spans="1:10" ht="15.75" x14ac:dyDescent="0.25">
      <c r="A1354" s="27">
        <v>110</v>
      </c>
      <c r="B1354" s="235" t="s">
        <v>1902</v>
      </c>
      <c r="C1354" s="26" t="s">
        <v>865</v>
      </c>
      <c r="D1354" s="27" t="s">
        <v>30</v>
      </c>
      <c r="E1354" s="27" t="s">
        <v>51</v>
      </c>
      <c r="F1354" s="53">
        <v>44.13</v>
      </c>
      <c r="G1354" s="706"/>
      <c r="H1354" s="2"/>
      <c r="I1354" s="2"/>
      <c r="J1354" s="2"/>
    </row>
    <row r="1355" spans="1:10" ht="15.75" x14ac:dyDescent="0.25">
      <c r="A1355" s="27">
        <v>111</v>
      </c>
      <c r="B1355" s="235" t="s">
        <v>1901</v>
      </c>
      <c r="C1355" s="26" t="s">
        <v>865</v>
      </c>
      <c r="D1355" s="27" t="s">
        <v>30</v>
      </c>
      <c r="E1355" s="27" t="s">
        <v>51</v>
      </c>
      <c r="F1355" s="53">
        <v>43.3</v>
      </c>
      <c r="G1355" s="706"/>
      <c r="H1355" s="2"/>
      <c r="I1355" s="2"/>
      <c r="J1355" s="2"/>
    </row>
    <row r="1356" spans="1:10" ht="31.5" x14ac:dyDescent="0.25">
      <c r="A1356" s="27">
        <v>112</v>
      </c>
      <c r="B1356" s="235" t="s">
        <v>1900</v>
      </c>
      <c r="C1356" s="26" t="s">
        <v>865</v>
      </c>
      <c r="D1356" s="27" t="s">
        <v>30</v>
      </c>
      <c r="E1356" s="27" t="s">
        <v>51</v>
      </c>
      <c r="F1356" s="53">
        <v>48.3</v>
      </c>
      <c r="G1356" s="706"/>
      <c r="H1356" s="2"/>
      <c r="I1356" s="2"/>
      <c r="J1356" s="2"/>
    </row>
    <row r="1357" spans="1:10" ht="15.75" x14ac:dyDescent="0.25">
      <c r="A1357" s="27">
        <v>113</v>
      </c>
      <c r="B1357" s="235" t="s">
        <v>1899</v>
      </c>
      <c r="C1357" s="26" t="s">
        <v>865</v>
      </c>
      <c r="D1357" s="27" t="s">
        <v>30</v>
      </c>
      <c r="E1357" s="27" t="s">
        <v>51</v>
      </c>
      <c r="F1357" s="53">
        <v>18</v>
      </c>
      <c r="G1357" s="706"/>
      <c r="H1357" s="2"/>
      <c r="I1357" s="2"/>
      <c r="J1357" s="2"/>
    </row>
    <row r="1358" spans="1:10" ht="31.5" x14ac:dyDescent="0.25">
      <c r="A1358" s="27">
        <v>114</v>
      </c>
      <c r="B1358" s="235" t="s">
        <v>1898</v>
      </c>
      <c r="C1358" s="26" t="s">
        <v>865</v>
      </c>
      <c r="D1358" s="27" t="s">
        <v>30</v>
      </c>
      <c r="E1358" s="27" t="s">
        <v>51</v>
      </c>
      <c r="F1358" s="53">
        <v>23</v>
      </c>
      <c r="G1358" s="706"/>
      <c r="H1358" s="2"/>
      <c r="I1358" s="2"/>
      <c r="J1358" s="2"/>
    </row>
    <row r="1359" spans="1:10" ht="15.75" x14ac:dyDescent="0.25">
      <c r="A1359" s="27">
        <v>115</v>
      </c>
      <c r="B1359" s="235" t="s">
        <v>1897</v>
      </c>
      <c r="C1359" s="26" t="s">
        <v>865</v>
      </c>
      <c r="D1359" s="27" t="s">
        <v>30</v>
      </c>
      <c r="E1359" s="27" t="s">
        <v>7</v>
      </c>
      <c r="F1359" s="53">
        <v>20</v>
      </c>
      <c r="G1359" s="706"/>
      <c r="H1359" s="2"/>
      <c r="I1359" s="2"/>
      <c r="J1359" s="2"/>
    </row>
    <row r="1360" spans="1:10" ht="15.75" x14ac:dyDescent="0.25">
      <c r="A1360" s="27">
        <v>116</v>
      </c>
      <c r="B1360" s="235" t="s">
        <v>1896</v>
      </c>
      <c r="C1360" s="26" t="s">
        <v>864</v>
      </c>
      <c r="D1360" s="27" t="s">
        <v>30</v>
      </c>
      <c r="E1360" s="27" t="s">
        <v>51</v>
      </c>
      <c r="F1360" s="53">
        <v>61.5</v>
      </c>
      <c r="G1360" s="706"/>
      <c r="H1360" s="2"/>
      <c r="I1360" s="2"/>
      <c r="J1360" s="2"/>
    </row>
    <row r="1361" spans="1:10" ht="15.75" x14ac:dyDescent="0.25">
      <c r="A1361" s="27">
        <v>117</v>
      </c>
      <c r="B1361" s="235" t="s">
        <v>598</v>
      </c>
      <c r="C1361" s="26" t="s">
        <v>864</v>
      </c>
      <c r="D1361" s="27" t="s">
        <v>30</v>
      </c>
      <c r="E1361" s="27" t="s">
        <v>7</v>
      </c>
      <c r="F1361" s="53">
        <v>75</v>
      </c>
      <c r="G1361" s="706"/>
      <c r="H1361" s="2"/>
      <c r="I1361" s="2"/>
      <c r="J1361" s="2"/>
    </row>
    <row r="1362" spans="1:10" ht="15.75" x14ac:dyDescent="0.25">
      <c r="A1362" s="27">
        <v>118</v>
      </c>
      <c r="B1362" s="235" t="s">
        <v>599</v>
      </c>
      <c r="C1362" s="26" t="s">
        <v>864</v>
      </c>
      <c r="D1362" s="27" t="s">
        <v>30</v>
      </c>
      <c r="E1362" s="27" t="s">
        <v>7</v>
      </c>
      <c r="F1362" s="53">
        <v>72.5</v>
      </c>
      <c r="G1362" s="706"/>
      <c r="H1362" s="2"/>
      <c r="I1362" s="2"/>
      <c r="J1362" s="2"/>
    </row>
    <row r="1363" spans="1:10" ht="15.75" x14ac:dyDescent="0.25">
      <c r="A1363" s="27">
        <v>119</v>
      </c>
      <c r="B1363" s="235" t="s">
        <v>594</v>
      </c>
      <c r="C1363" s="26" t="s">
        <v>866</v>
      </c>
      <c r="D1363" s="27" t="s">
        <v>30</v>
      </c>
      <c r="E1363" s="27" t="s">
        <v>51</v>
      </c>
      <c r="F1363" s="53">
        <v>61</v>
      </c>
      <c r="G1363" s="706"/>
      <c r="H1363" s="2"/>
      <c r="I1363" s="2"/>
      <c r="J1363" s="2"/>
    </row>
    <row r="1364" spans="1:10" ht="31.5" x14ac:dyDescent="0.25">
      <c r="A1364" s="27">
        <v>120</v>
      </c>
      <c r="B1364" s="235" t="s">
        <v>1894</v>
      </c>
      <c r="C1364" s="26" t="s">
        <v>866</v>
      </c>
      <c r="D1364" s="27" t="s">
        <v>30</v>
      </c>
      <c r="E1364" s="27" t="s">
        <v>51</v>
      </c>
      <c r="F1364" s="53">
        <v>25</v>
      </c>
      <c r="G1364" s="706"/>
      <c r="H1364" s="2"/>
      <c r="I1364" s="2"/>
      <c r="J1364" s="2"/>
    </row>
    <row r="1365" spans="1:10" ht="31.5" x14ac:dyDescent="0.25">
      <c r="A1365" s="27">
        <v>121</v>
      </c>
      <c r="B1365" s="235" t="s">
        <v>1895</v>
      </c>
      <c r="C1365" s="26" t="s">
        <v>866</v>
      </c>
      <c r="D1365" s="27" t="s">
        <v>30</v>
      </c>
      <c r="E1365" s="27" t="s">
        <v>51</v>
      </c>
      <c r="F1365" s="53">
        <v>36</v>
      </c>
      <c r="G1365" s="706"/>
      <c r="H1365" s="2"/>
      <c r="I1365" s="2"/>
      <c r="J1365" s="2"/>
    </row>
    <row r="1366" spans="1:10" ht="15.75" x14ac:dyDescent="0.25">
      <c r="A1366" s="28" t="s">
        <v>789</v>
      </c>
      <c r="B1366" s="236" t="s">
        <v>918</v>
      </c>
      <c r="C1366" s="18" t="s">
        <v>4776</v>
      </c>
      <c r="D1366" s="27"/>
      <c r="E1366" s="27"/>
      <c r="F1366" s="51"/>
      <c r="G1366" s="706"/>
      <c r="H1366" s="2"/>
      <c r="I1366" s="2"/>
      <c r="J1366" s="2"/>
    </row>
    <row r="1367" spans="1:10" ht="31.5" x14ac:dyDescent="0.25">
      <c r="A1367" s="27">
        <v>122</v>
      </c>
      <c r="B1367" s="235" t="s">
        <v>1893</v>
      </c>
      <c r="C1367" s="26" t="s">
        <v>869</v>
      </c>
      <c r="D1367" s="27" t="s">
        <v>30</v>
      </c>
      <c r="E1367" s="27" t="s">
        <v>51</v>
      </c>
      <c r="F1367" s="50">
        <v>200</v>
      </c>
      <c r="G1367" s="706"/>
      <c r="H1367" s="2"/>
      <c r="I1367" s="2"/>
      <c r="J1367" s="2"/>
    </row>
    <row r="1368" spans="1:10" ht="15.75" x14ac:dyDescent="0.25">
      <c r="A1368" s="27">
        <v>123</v>
      </c>
      <c r="B1368" s="235" t="s">
        <v>1892</v>
      </c>
      <c r="C1368" s="26" t="s">
        <v>4931</v>
      </c>
      <c r="D1368" s="27" t="s">
        <v>30</v>
      </c>
      <c r="E1368" s="27" t="s">
        <v>7</v>
      </c>
      <c r="F1368" s="50">
        <v>96</v>
      </c>
      <c r="G1368" s="706"/>
      <c r="H1368" s="2"/>
      <c r="I1368" s="2"/>
      <c r="J1368" s="2"/>
    </row>
    <row r="1369" spans="1:10" ht="15.75" x14ac:dyDescent="0.25">
      <c r="A1369" s="27">
        <v>124</v>
      </c>
      <c r="B1369" s="235" t="s">
        <v>1891</v>
      </c>
      <c r="C1369" s="26" t="s">
        <v>4932</v>
      </c>
      <c r="D1369" s="27" t="s">
        <v>30</v>
      </c>
      <c r="E1369" s="27" t="s">
        <v>7</v>
      </c>
      <c r="F1369" s="50">
        <v>75</v>
      </c>
      <c r="G1369" s="706"/>
      <c r="H1369" s="2"/>
      <c r="I1369" s="2"/>
      <c r="J1369" s="2"/>
    </row>
    <row r="1370" spans="1:10" ht="15.75" x14ac:dyDescent="0.25">
      <c r="A1370" s="27">
        <v>125</v>
      </c>
      <c r="B1370" s="235" t="s">
        <v>1891</v>
      </c>
      <c r="C1370" s="26" t="s">
        <v>870</v>
      </c>
      <c r="D1370" s="27" t="s">
        <v>30</v>
      </c>
      <c r="E1370" s="27" t="s">
        <v>7</v>
      </c>
      <c r="F1370" s="50">
        <v>42.85</v>
      </c>
      <c r="G1370" s="706"/>
      <c r="H1370" s="2"/>
      <c r="I1370" s="2"/>
      <c r="J1370" s="2"/>
    </row>
    <row r="1371" spans="1:10" ht="15.75" x14ac:dyDescent="0.25">
      <c r="A1371" s="28" t="s">
        <v>790</v>
      </c>
      <c r="B1371" s="236" t="s">
        <v>872</v>
      </c>
      <c r="C1371" s="18" t="s">
        <v>4776</v>
      </c>
      <c r="D1371" s="27"/>
      <c r="E1371" s="27"/>
      <c r="F1371" s="51"/>
      <c r="G1371" s="706"/>
      <c r="H1371" s="2"/>
      <c r="I1371" s="2"/>
      <c r="J1371" s="2"/>
    </row>
    <row r="1372" spans="1:10" ht="15.75" x14ac:dyDescent="0.25">
      <c r="A1372" s="27">
        <v>126</v>
      </c>
      <c r="B1372" s="237" t="s">
        <v>1890</v>
      </c>
      <c r="C1372" s="80" t="s">
        <v>4928</v>
      </c>
      <c r="D1372" s="79" t="s">
        <v>59</v>
      </c>
      <c r="E1372" s="79" t="s">
        <v>7</v>
      </c>
      <c r="F1372" s="222">
        <v>19</v>
      </c>
      <c r="G1372" s="706"/>
      <c r="H1372" s="2"/>
      <c r="I1372" s="2"/>
      <c r="J1372" s="2"/>
    </row>
    <row r="1373" spans="1:10" ht="15.75" x14ac:dyDescent="0.25">
      <c r="A1373" s="27">
        <v>127</v>
      </c>
      <c r="B1373" s="235" t="s">
        <v>1011</v>
      </c>
      <c r="C1373" s="26" t="s">
        <v>4930</v>
      </c>
      <c r="D1373" s="27" t="s">
        <v>30</v>
      </c>
      <c r="E1373" s="27" t="s">
        <v>51</v>
      </c>
      <c r="F1373" s="50">
        <v>135</v>
      </c>
      <c r="G1373" s="706"/>
      <c r="H1373" s="2"/>
      <c r="I1373" s="2"/>
      <c r="J1373" s="2"/>
    </row>
    <row r="1374" spans="1:10" ht="15.75" x14ac:dyDescent="0.25">
      <c r="A1374" s="27">
        <v>128</v>
      </c>
      <c r="B1374" s="235" t="s">
        <v>612</v>
      </c>
      <c r="C1374" s="26" t="s">
        <v>4930</v>
      </c>
      <c r="D1374" s="27" t="s">
        <v>30</v>
      </c>
      <c r="E1374" s="27" t="s">
        <v>51</v>
      </c>
      <c r="F1374" s="50">
        <v>20</v>
      </c>
      <c r="G1374" s="706"/>
      <c r="H1374" s="2"/>
      <c r="I1374" s="2"/>
      <c r="J1374" s="2"/>
    </row>
    <row r="1375" spans="1:10" ht="31.5" x14ac:dyDescent="0.25">
      <c r="A1375" s="27">
        <v>129</v>
      </c>
      <c r="B1375" s="235" t="s">
        <v>1889</v>
      </c>
      <c r="C1375" s="26" t="s">
        <v>4930</v>
      </c>
      <c r="D1375" s="27" t="s">
        <v>30</v>
      </c>
      <c r="E1375" s="27" t="s">
        <v>51</v>
      </c>
      <c r="F1375" s="50">
        <v>15</v>
      </c>
      <c r="G1375" s="706"/>
      <c r="H1375" s="2"/>
      <c r="I1375" s="2"/>
      <c r="J1375" s="2"/>
    </row>
    <row r="1376" spans="1:10" ht="15.75" x14ac:dyDescent="0.25">
      <c r="A1376" s="27">
        <v>130</v>
      </c>
      <c r="B1376" s="235" t="s">
        <v>1888</v>
      </c>
      <c r="C1376" s="26" t="s">
        <v>4930</v>
      </c>
      <c r="D1376" s="27" t="s">
        <v>30</v>
      </c>
      <c r="E1376" s="27" t="s">
        <v>51</v>
      </c>
      <c r="F1376" s="50">
        <v>8</v>
      </c>
      <c r="G1376" s="706"/>
      <c r="H1376" s="2"/>
      <c r="I1376" s="2"/>
      <c r="J1376" s="2"/>
    </row>
    <row r="1377" spans="1:10" ht="15.75" x14ac:dyDescent="0.25">
      <c r="A1377" s="27">
        <v>131</v>
      </c>
      <c r="B1377" s="235" t="s">
        <v>1887</v>
      </c>
      <c r="C1377" s="26" t="s">
        <v>4930</v>
      </c>
      <c r="D1377" s="27" t="s">
        <v>30</v>
      </c>
      <c r="E1377" s="27" t="s">
        <v>51</v>
      </c>
      <c r="F1377" s="50">
        <v>9</v>
      </c>
      <c r="G1377" s="706"/>
      <c r="H1377" s="2"/>
      <c r="I1377" s="2"/>
      <c r="J1377" s="2"/>
    </row>
    <row r="1378" spans="1:10" ht="15.75" x14ac:dyDescent="0.25">
      <c r="A1378" s="27">
        <v>132</v>
      </c>
      <c r="B1378" s="235" t="s">
        <v>1886</v>
      </c>
      <c r="C1378" s="26" t="s">
        <v>4929</v>
      </c>
      <c r="D1378" s="27" t="s">
        <v>30</v>
      </c>
      <c r="E1378" s="27" t="s">
        <v>51</v>
      </c>
      <c r="F1378" s="50">
        <v>27</v>
      </c>
      <c r="G1378" s="706"/>
      <c r="H1378" s="2"/>
      <c r="I1378" s="2"/>
      <c r="J1378" s="2"/>
    </row>
    <row r="1379" spans="1:10" ht="15.75" x14ac:dyDescent="0.25">
      <c r="A1379" s="27">
        <v>133</v>
      </c>
      <c r="B1379" s="235" t="s">
        <v>1885</v>
      </c>
      <c r="C1379" s="26" t="s">
        <v>4929</v>
      </c>
      <c r="D1379" s="27" t="s">
        <v>30</v>
      </c>
      <c r="E1379" s="27" t="s">
        <v>51</v>
      </c>
      <c r="F1379" s="50">
        <v>20.3</v>
      </c>
      <c r="G1379" s="706"/>
      <c r="H1379" s="2"/>
      <c r="I1379" s="2"/>
      <c r="J1379" s="2"/>
    </row>
    <row r="1380" spans="1:10" ht="15.75" x14ac:dyDescent="0.25">
      <c r="A1380" s="27">
        <v>134</v>
      </c>
      <c r="B1380" s="235" t="s">
        <v>1884</v>
      </c>
      <c r="C1380" s="26" t="s">
        <v>4929</v>
      </c>
      <c r="D1380" s="27" t="s">
        <v>30</v>
      </c>
      <c r="E1380" s="27" t="s">
        <v>51</v>
      </c>
      <c r="F1380" s="50">
        <v>37</v>
      </c>
      <c r="G1380" s="706"/>
      <c r="H1380" s="2"/>
      <c r="I1380" s="2"/>
      <c r="J1380" s="2"/>
    </row>
    <row r="1381" spans="1:10" ht="15.75" x14ac:dyDescent="0.25">
      <c r="A1381" s="27">
        <v>135</v>
      </c>
      <c r="B1381" s="235" t="s">
        <v>1883</v>
      </c>
      <c r="C1381" s="26" t="s">
        <v>4929</v>
      </c>
      <c r="D1381" s="27" t="s">
        <v>30</v>
      </c>
      <c r="E1381" s="27" t="s">
        <v>51</v>
      </c>
      <c r="F1381" s="50">
        <v>10</v>
      </c>
      <c r="G1381" s="706"/>
      <c r="H1381" s="2"/>
      <c r="I1381" s="2"/>
      <c r="J1381" s="2"/>
    </row>
    <row r="1382" spans="1:10" ht="15.75" x14ac:dyDescent="0.25">
      <c r="A1382" s="27">
        <v>136</v>
      </c>
      <c r="B1382" s="235" t="s">
        <v>610</v>
      </c>
      <c r="C1382" s="26" t="s">
        <v>4929</v>
      </c>
      <c r="D1382" s="27" t="s">
        <v>30</v>
      </c>
      <c r="E1382" s="27" t="s">
        <v>7</v>
      </c>
      <c r="F1382" s="50">
        <v>3.8</v>
      </c>
      <c r="G1382" s="706"/>
      <c r="H1382" s="2"/>
      <c r="I1382" s="2"/>
      <c r="J1382" s="2"/>
    </row>
    <row r="1383" spans="1:10" ht="15.75" x14ac:dyDescent="0.25">
      <c r="A1383" s="27">
        <v>137</v>
      </c>
      <c r="B1383" s="235" t="s">
        <v>1876</v>
      </c>
      <c r="C1383" s="26" t="s">
        <v>4929</v>
      </c>
      <c r="D1383" s="27" t="s">
        <v>30</v>
      </c>
      <c r="E1383" s="27" t="s">
        <v>7</v>
      </c>
      <c r="F1383" s="50">
        <v>36</v>
      </c>
      <c r="G1383" s="706"/>
      <c r="H1383" s="2"/>
      <c r="I1383" s="2"/>
      <c r="J1383" s="2"/>
    </row>
    <row r="1384" spans="1:10" ht="15.75" x14ac:dyDescent="0.25">
      <c r="A1384" s="27">
        <v>138</v>
      </c>
      <c r="B1384" s="235" t="s">
        <v>1882</v>
      </c>
      <c r="C1384" s="26" t="s">
        <v>4929</v>
      </c>
      <c r="D1384" s="27" t="s">
        <v>30</v>
      </c>
      <c r="E1384" s="27" t="s">
        <v>7</v>
      </c>
      <c r="F1384" s="50">
        <v>31</v>
      </c>
      <c r="G1384" s="706"/>
      <c r="H1384" s="2"/>
      <c r="I1384" s="2"/>
      <c r="J1384" s="2"/>
    </row>
    <row r="1385" spans="1:10" ht="15.75" x14ac:dyDescent="0.25">
      <c r="A1385" s="27">
        <v>139</v>
      </c>
      <c r="B1385" s="235" t="s">
        <v>1881</v>
      </c>
      <c r="C1385" s="26" t="s">
        <v>4929</v>
      </c>
      <c r="D1385" s="27" t="s">
        <v>30</v>
      </c>
      <c r="E1385" s="27" t="s">
        <v>7</v>
      </c>
      <c r="F1385" s="50">
        <v>13.9</v>
      </c>
      <c r="G1385" s="706"/>
      <c r="H1385" s="2"/>
      <c r="I1385" s="2"/>
      <c r="J1385" s="2"/>
    </row>
    <row r="1386" spans="1:10" ht="15.75" x14ac:dyDescent="0.25">
      <c r="A1386" s="27">
        <v>140</v>
      </c>
      <c r="B1386" s="235" t="s">
        <v>1880</v>
      </c>
      <c r="C1386" s="26" t="s">
        <v>4929</v>
      </c>
      <c r="D1386" s="27" t="s">
        <v>30</v>
      </c>
      <c r="E1386" s="27" t="s">
        <v>7</v>
      </c>
      <c r="F1386" s="50">
        <v>21</v>
      </c>
      <c r="G1386" s="706"/>
      <c r="H1386" s="2"/>
      <c r="I1386" s="2"/>
      <c r="J1386" s="2"/>
    </row>
    <row r="1387" spans="1:10" ht="15.75" x14ac:dyDescent="0.25">
      <c r="A1387" s="27">
        <v>141</v>
      </c>
      <c r="B1387" s="235" t="s">
        <v>1879</v>
      </c>
      <c r="C1387" s="26" t="s">
        <v>4928</v>
      </c>
      <c r="D1387" s="27" t="s">
        <v>30</v>
      </c>
      <c r="E1387" s="27" t="s">
        <v>51</v>
      </c>
      <c r="F1387" s="50">
        <v>20</v>
      </c>
      <c r="G1387" s="706"/>
      <c r="H1387" s="2"/>
      <c r="I1387" s="2"/>
      <c r="J1387" s="2"/>
    </row>
    <row r="1388" spans="1:10" ht="15.75" x14ac:dyDescent="0.25">
      <c r="A1388" s="27">
        <v>142</v>
      </c>
      <c r="B1388" s="235" t="s">
        <v>1878</v>
      </c>
      <c r="C1388" s="26" t="s">
        <v>4928</v>
      </c>
      <c r="D1388" s="27" t="s">
        <v>30</v>
      </c>
      <c r="E1388" s="27" t="s">
        <v>51</v>
      </c>
      <c r="F1388" s="50">
        <v>15.4</v>
      </c>
      <c r="G1388" s="706"/>
      <c r="H1388" s="2"/>
      <c r="I1388" s="2"/>
      <c r="J1388" s="2"/>
    </row>
    <row r="1389" spans="1:10" ht="15.75" x14ac:dyDescent="0.25">
      <c r="A1389" s="27">
        <v>143</v>
      </c>
      <c r="B1389" s="235" t="s">
        <v>1877</v>
      </c>
      <c r="C1389" s="26" t="s">
        <v>4928</v>
      </c>
      <c r="D1389" s="27" t="s">
        <v>30</v>
      </c>
      <c r="E1389" s="27" t="s">
        <v>51</v>
      </c>
      <c r="F1389" s="50">
        <v>69.27</v>
      </c>
      <c r="G1389" s="706"/>
      <c r="H1389" s="2"/>
      <c r="I1389" s="2"/>
      <c r="J1389" s="2"/>
    </row>
    <row r="1390" spans="1:10" ht="15.75" x14ac:dyDescent="0.25">
      <c r="A1390" s="27">
        <v>144</v>
      </c>
      <c r="B1390" s="235" t="s">
        <v>611</v>
      </c>
      <c r="C1390" s="26" t="s">
        <v>4928</v>
      </c>
      <c r="D1390" s="27" t="s">
        <v>30</v>
      </c>
      <c r="E1390" s="27" t="s">
        <v>7</v>
      </c>
      <c r="F1390" s="50">
        <v>21</v>
      </c>
      <c r="G1390" s="706"/>
      <c r="H1390" s="2"/>
      <c r="I1390" s="2"/>
      <c r="J1390" s="2"/>
    </row>
    <row r="1391" spans="1:10" ht="15.75" x14ac:dyDescent="0.25">
      <c r="A1391" s="27">
        <v>145</v>
      </c>
      <c r="B1391" s="235" t="s">
        <v>1876</v>
      </c>
      <c r="C1391" s="26" t="s">
        <v>4928</v>
      </c>
      <c r="D1391" s="27" t="s">
        <v>30</v>
      </c>
      <c r="E1391" s="27" t="s">
        <v>7</v>
      </c>
      <c r="F1391" s="50">
        <v>19</v>
      </c>
      <c r="G1391" s="706"/>
      <c r="H1391" s="2"/>
      <c r="I1391" s="2"/>
      <c r="J1391" s="2"/>
    </row>
    <row r="1392" spans="1:10" ht="15.75" x14ac:dyDescent="0.25">
      <c r="A1392" s="71" t="s">
        <v>676</v>
      </c>
      <c r="B1392" s="159" t="s">
        <v>7043</v>
      </c>
      <c r="C1392" s="72"/>
      <c r="D1392" s="71"/>
      <c r="E1392" s="71"/>
      <c r="F1392" s="221"/>
      <c r="G1392" s="705"/>
      <c r="H1392" s="114"/>
      <c r="I1392" s="114"/>
      <c r="J1392" s="114"/>
    </row>
    <row r="1393" spans="1:10" ht="15.75" x14ac:dyDescent="0.25">
      <c r="A1393" s="23" t="s">
        <v>3</v>
      </c>
      <c r="B1393" s="32" t="s">
        <v>8</v>
      </c>
      <c r="C1393" s="18" t="s">
        <v>4776</v>
      </c>
      <c r="D1393" s="23"/>
      <c r="E1393" s="23"/>
      <c r="F1393" s="54"/>
      <c r="G1393" s="706"/>
      <c r="H1393" s="2"/>
      <c r="I1393" s="2"/>
      <c r="J1393" s="2"/>
    </row>
    <row r="1394" spans="1:10" ht="15.75" x14ac:dyDescent="0.25">
      <c r="A1394" s="31">
        <v>1</v>
      </c>
      <c r="B1394" s="77" t="s">
        <v>1017</v>
      </c>
      <c r="C1394" s="14" t="s">
        <v>390</v>
      </c>
      <c r="D1394" s="31" t="s">
        <v>30</v>
      </c>
      <c r="E1394" s="31" t="s">
        <v>51</v>
      </c>
      <c r="F1394" s="55">
        <v>30</v>
      </c>
      <c r="G1394" s="706"/>
      <c r="H1394" s="2"/>
      <c r="I1394" s="2"/>
      <c r="J1394" s="2"/>
    </row>
    <row r="1395" spans="1:10" ht="15.75" x14ac:dyDescent="0.25">
      <c r="A1395" s="23" t="s">
        <v>7</v>
      </c>
      <c r="B1395" s="32" t="s">
        <v>7020</v>
      </c>
      <c r="C1395" s="18" t="s">
        <v>4776</v>
      </c>
      <c r="D1395" s="23"/>
      <c r="E1395" s="23"/>
      <c r="F1395" s="54"/>
      <c r="G1395" s="706"/>
      <c r="H1395" s="2"/>
      <c r="I1395" s="2"/>
      <c r="J1395" s="2"/>
    </row>
    <row r="1396" spans="1:10" ht="15.75" x14ac:dyDescent="0.25">
      <c r="A1396" s="31">
        <v>2</v>
      </c>
      <c r="B1396" s="77" t="s">
        <v>1875</v>
      </c>
      <c r="C1396" s="14" t="s">
        <v>683</v>
      </c>
      <c r="D1396" s="31" t="s">
        <v>30</v>
      </c>
      <c r="E1396" s="31" t="s">
        <v>51</v>
      </c>
      <c r="F1396" s="55">
        <v>82</v>
      </c>
      <c r="G1396" s="706"/>
      <c r="H1396" s="2"/>
      <c r="I1396" s="2"/>
      <c r="J1396" s="2"/>
    </row>
    <row r="1397" spans="1:10" ht="15.75" x14ac:dyDescent="0.25">
      <c r="A1397" s="31">
        <v>3</v>
      </c>
      <c r="B1397" s="77" t="s">
        <v>1874</v>
      </c>
      <c r="C1397" s="14" t="s">
        <v>680</v>
      </c>
      <c r="D1397" s="31" t="s">
        <v>30</v>
      </c>
      <c r="E1397" s="31" t="s">
        <v>51</v>
      </c>
      <c r="F1397" s="55" t="s">
        <v>684</v>
      </c>
      <c r="G1397" s="706"/>
      <c r="H1397" s="2"/>
      <c r="I1397" s="2"/>
      <c r="J1397" s="2"/>
    </row>
    <row r="1398" spans="1:10" ht="15.75" x14ac:dyDescent="0.25">
      <c r="A1398" s="31">
        <v>4</v>
      </c>
      <c r="B1398" s="77" t="s">
        <v>1873</v>
      </c>
      <c r="C1398" s="14" t="s">
        <v>680</v>
      </c>
      <c r="D1398" s="31" t="s">
        <v>30</v>
      </c>
      <c r="E1398" s="31" t="s">
        <v>51</v>
      </c>
      <c r="F1398" s="55">
        <v>68</v>
      </c>
      <c r="G1398" s="709"/>
      <c r="H1398" s="104"/>
      <c r="I1398" s="104"/>
      <c r="J1398" s="104"/>
    </row>
    <row r="1399" spans="1:10" ht="15.75" x14ac:dyDescent="0.25">
      <c r="A1399" s="31">
        <v>5</v>
      </c>
      <c r="B1399" s="77" t="s">
        <v>1872</v>
      </c>
      <c r="C1399" s="14" t="s">
        <v>685</v>
      </c>
      <c r="D1399" s="31" t="s">
        <v>30</v>
      </c>
      <c r="E1399" s="31" t="s">
        <v>51</v>
      </c>
      <c r="F1399" s="55">
        <v>93</v>
      </c>
      <c r="G1399" s="709"/>
      <c r="H1399" s="104"/>
      <c r="I1399" s="104"/>
      <c r="J1399" s="104"/>
    </row>
    <row r="1400" spans="1:10" ht="15.75" x14ac:dyDescent="0.25">
      <c r="A1400" s="31">
        <v>6</v>
      </c>
      <c r="B1400" s="77" t="s">
        <v>1871</v>
      </c>
      <c r="C1400" s="14" t="s">
        <v>681</v>
      </c>
      <c r="D1400" s="31" t="s">
        <v>30</v>
      </c>
      <c r="E1400" s="31" t="s">
        <v>51</v>
      </c>
      <c r="F1400" s="55">
        <v>16</v>
      </c>
      <c r="G1400" s="709"/>
      <c r="H1400" s="104"/>
      <c r="I1400" s="104"/>
      <c r="J1400" s="104"/>
    </row>
    <row r="1401" spans="1:10" ht="15.75" x14ac:dyDescent="0.25">
      <c r="A1401" s="31">
        <v>7</v>
      </c>
      <c r="B1401" s="77" t="s">
        <v>1870</v>
      </c>
      <c r="C1401" s="14" t="s">
        <v>681</v>
      </c>
      <c r="D1401" s="31" t="s">
        <v>30</v>
      </c>
      <c r="E1401" s="31" t="s">
        <v>51</v>
      </c>
      <c r="F1401" s="55">
        <v>16</v>
      </c>
      <c r="G1401" s="709"/>
      <c r="H1401" s="104"/>
      <c r="I1401" s="104"/>
      <c r="J1401" s="104"/>
    </row>
    <row r="1402" spans="1:10" ht="15.75" x14ac:dyDescent="0.25">
      <c r="A1402" s="31">
        <v>8</v>
      </c>
      <c r="B1402" s="77" t="s">
        <v>1869</v>
      </c>
      <c r="C1402" s="14" t="s">
        <v>681</v>
      </c>
      <c r="D1402" s="31" t="s">
        <v>30</v>
      </c>
      <c r="E1402" s="31" t="s">
        <v>51</v>
      </c>
      <c r="F1402" s="55">
        <v>22</v>
      </c>
      <c r="G1402" s="709"/>
      <c r="H1402" s="104"/>
      <c r="I1402" s="104"/>
      <c r="J1402" s="104"/>
    </row>
    <row r="1403" spans="1:10" ht="15.75" x14ac:dyDescent="0.25">
      <c r="A1403" s="23" t="s">
        <v>51</v>
      </c>
      <c r="B1403" s="32" t="s">
        <v>17</v>
      </c>
      <c r="C1403" s="18" t="s">
        <v>4776</v>
      </c>
      <c r="D1403" s="23"/>
      <c r="E1403" s="23"/>
      <c r="F1403" s="54"/>
      <c r="G1403" s="709"/>
      <c r="H1403" s="104"/>
      <c r="I1403" s="104"/>
      <c r="J1403" s="104"/>
    </row>
    <row r="1404" spans="1:10" ht="15.75" x14ac:dyDescent="0.25">
      <c r="A1404" s="31">
        <v>9</v>
      </c>
      <c r="B1404" s="77" t="s">
        <v>1868</v>
      </c>
      <c r="C1404" s="14" t="s">
        <v>689</v>
      </c>
      <c r="D1404" s="31" t="s">
        <v>30</v>
      </c>
      <c r="E1404" s="31" t="s">
        <v>51</v>
      </c>
      <c r="F1404" s="55">
        <v>147</v>
      </c>
      <c r="G1404" s="709"/>
      <c r="H1404" s="104"/>
      <c r="I1404" s="104"/>
      <c r="J1404" s="104"/>
    </row>
    <row r="1405" spans="1:10" ht="15.75" x14ac:dyDescent="0.25">
      <c r="A1405" s="31">
        <v>10</v>
      </c>
      <c r="B1405" s="77" t="s">
        <v>1867</v>
      </c>
      <c r="C1405" s="14" t="s">
        <v>690</v>
      </c>
      <c r="D1405" s="31" t="s">
        <v>30</v>
      </c>
      <c r="E1405" s="31" t="s">
        <v>51</v>
      </c>
      <c r="F1405" s="55">
        <v>142</v>
      </c>
      <c r="G1405" s="709"/>
      <c r="H1405" s="104"/>
      <c r="I1405" s="104"/>
      <c r="J1405" s="104"/>
    </row>
    <row r="1406" spans="1:10" ht="15.75" x14ac:dyDescent="0.25">
      <c r="A1406" s="31">
        <v>11</v>
      </c>
      <c r="B1406" s="77" t="s">
        <v>1866</v>
      </c>
      <c r="C1406" s="14" t="s">
        <v>690</v>
      </c>
      <c r="D1406" s="31" t="s">
        <v>30</v>
      </c>
      <c r="E1406" s="31" t="s">
        <v>51</v>
      </c>
      <c r="F1406" s="55">
        <v>114</v>
      </c>
      <c r="G1406" s="706"/>
      <c r="H1406" s="2"/>
      <c r="I1406" s="2"/>
      <c r="J1406" s="2"/>
    </row>
    <row r="1407" spans="1:10" ht="15.75" x14ac:dyDescent="0.25">
      <c r="A1407" s="31">
        <v>12</v>
      </c>
      <c r="B1407" s="77" t="s">
        <v>1865</v>
      </c>
      <c r="C1407" s="14" t="s">
        <v>686</v>
      </c>
      <c r="D1407" s="31" t="s">
        <v>30</v>
      </c>
      <c r="E1407" s="31" t="s">
        <v>51</v>
      </c>
      <c r="F1407" s="55">
        <v>52</v>
      </c>
      <c r="G1407" s="706"/>
      <c r="H1407" s="2"/>
      <c r="I1407" s="2"/>
      <c r="J1407" s="2"/>
    </row>
    <row r="1408" spans="1:10" ht="15.75" x14ac:dyDescent="0.25">
      <c r="A1408" s="31">
        <v>13</v>
      </c>
      <c r="B1408" s="77" t="s">
        <v>1864</v>
      </c>
      <c r="C1408" s="14" t="s">
        <v>690</v>
      </c>
      <c r="D1408" s="31" t="s">
        <v>30</v>
      </c>
      <c r="E1408" s="31" t="s">
        <v>51</v>
      </c>
      <c r="F1408" s="55">
        <v>64</v>
      </c>
      <c r="G1408" s="706"/>
      <c r="H1408" s="2"/>
      <c r="I1408" s="2"/>
      <c r="J1408" s="2"/>
    </row>
    <row r="1409" spans="1:10" ht="15.75" x14ac:dyDescent="0.25">
      <c r="A1409" s="23" t="s">
        <v>114</v>
      </c>
      <c r="B1409" s="32" t="s">
        <v>7015</v>
      </c>
      <c r="C1409" s="18" t="s">
        <v>4776</v>
      </c>
      <c r="D1409" s="23"/>
      <c r="E1409" s="23"/>
      <c r="F1409" s="54"/>
      <c r="G1409" s="706"/>
      <c r="H1409" s="2"/>
      <c r="I1409" s="2"/>
      <c r="J1409" s="2"/>
    </row>
    <row r="1410" spans="1:10" ht="15.75" x14ac:dyDescent="0.25">
      <c r="A1410" s="31">
        <v>14</v>
      </c>
      <c r="B1410" s="77" t="s">
        <v>653</v>
      </c>
      <c r="C1410" s="14" t="s">
        <v>691</v>
      </c>
      <c r="D1410" s="31" t="s">
        <v>30</v>
      </c>
      <c r="E1410" s="31" t="s">
        <v>7</v>
      </c>
      <c r="F1410" s="55">
        <v>101.15</v>
      </c>
      <c r="G1410" s="706"/>
      <c r="H1410" s="2"/>
      <c r="I1410" s="2"/>
      <c r="J1410" s="2"/>
    </row>
    <row r="1411" spans="1:10" ht="15.75" x14ac:dyDescent="0.25">
      <c r="A1411" s="31">
        <v>15</v>
      </c>
      <c r="B1411" s="77" t="s">
        <v>692</v>
      </c>
      <c r="C1411" s="14" t="s">
        <v>691</v>
      </c>
      <c r="D1411" s="31" t="s">
        <v>30</v>
      </c>
      <c r="E1411" s="31" t="s">
        <v>7</v>
      </c>
      <c r="F1411" s="55">
        <v>33.340000000000003</v>
      </c>
      <c r="G1411" s="706"/>
      <c r="H1411" s="2"/>
      <c r="I1411" s="2"/>
      <c r="J1411" s="2"/>
    </row>
    <row r="1412" spans="1:10" ht="15.75" x14ac:dyDescent="0.25">
      <c r="A1412" s="23" t="s">
        <v>94</v>
      </c>
      <c r="B1412" s="32" t="s">
        <v>7023</v>
      </c>
      <c r="C1412" s="18" t="s">
        <v>4776</v>
      </c>
      <c r="D1412" s="23"/>
      <c r="E1412" s="23"/>
      <c r="F1412" s="54"/>
      <c r="G1412" s="706"/>
      <c r="H1412" s="2"/>
      <c r="I1412" s="2"/>
      <c r="J1412" s="2"/>
    </row>
    <row r="1413" spans="1:10" ht="15.75" x14ac:dyDescent="0.25">
      <c r="A1413" s="31">
        <v>16</v>
      </c>
      <c r="B1413" s="77" t="s">
        <v>1863</v>
      </c>
      <c r="C1413" s="14" t="s">
        <v>702</v>
      </c>
      <c r="D1413" s="31" t="s">
        <v>30</v>
      </c>
      <c r="E1413" s="31" t="s">
        <v>51</v>
      </c>
      <c r="F1413" s="55">
        <v>15</v>
      </c>
      <c r="G1413" s="709"/>
      <c r="H1413" s="104"/>
      <c r="I1413" s="104"/>
      <c r="J1413" s="104"/>
    </row>
    <row r="1414" spans="1:10" ht="15.75" x14ac:dyDescent="0.25">
      <c r="A1414" s="31">
        <v>17</v>
      </c>
      <c r="B1414" s="169" t="s">
        <v>1862</v>
      </c>
      <c r="C1414" s="46" t="s">
        <v>701</v>
      </c>
      <c r="D1414" s="45" t="s">
        <v>30</v>
      </c>
      <c r="E1414" s="45" t="s">
        <v>51</v>
      </c>
      <c r="F1414" s="223">
        <v>5.2</v>
      </c>
      <c r="G1414" s="706"/>
      <c r="H1414" s="2"/>
      <c r="I1414" s="2"/>
      <c r="J1414" s="2"/>
    </row>
    <row r="1415" spans="1:10" ht="15.75" x14ac:dyDescent="0.25">
      <c r="A1415" s="31">
        <v>18</v>
      </c>
      <c r="B1415" s="77" t="s">
        <v>1861</v>
      </c>
      <c r="C1415" s="14" t="s">
        <v>693</v>
      </c>
      <c r="D1415" s="31" t="s">
        <v>30</v>
      </c>
      <c r="E1415" s="31" t="s">
        <v>51</v>
      </c>
      <c r="F1415" s="55">
        <v>10.25</v>
      </c>
      <c r="G1415" s="706"/>
      <c r="H1415" s="2"/>
      <c r="I1415" s="2"/>
      <c r="J1415" s="2"/>
    </row>
    <row r="1416" spans="1:10" ht="15.75" x14ac:dyDescent="0.25">
      <c r="A1416" s="31">
        <v>19</v>
      </c>
      <c r="B1416" s="77" t="s">
        <v>704</v>
      </c>
      <c r="C1416" s="14" t="s">
        <v>693</v>
      </c>
      <c r="D1416" s="31" t="s">
        <v>30</v>
      </c>
      <c r="E1416" s="31" t="s">
        <v>51</v>
      </c>
      <c r="F1416" s="55">
        <v>25</v>
      </c>
      <c r="G1416" s="706"/>
      <c r="H1416" s="2"/>
      <c r="I1416" s="2"/>
      <c r="J1416" s="2"/>
    </row>
    <row r="1417" spans="1:10" ht="15.75" x14ac:dyDescent="0.25">
      <c r="A1417" s="31">
        <v>20</v>
      </c>
      <c r="B1417" s="77" t="s">
        <v>705</v>
      </c>
      <c r="C1417" s="14" t="s">
        <v>693</v>
      </c>
      <c r="D1417" s="31" t="s">
        <v>30</v>
      </c>
      <c r="E1417" s="31" t="s">
        <v>51</v>
      </c>
      <c r="F1417" s="55">
        <v>25</v>
      </c>
      <c r="G1417" s="706"/>
      <c r="H1417" s="2"/>
      <c r="I1417" s="2"/>
      <c r="J1417" s="2"/>
    </row>
    <row r="1418" spans="1:10" ht="15.75" x14ac:dyDescent="0.25">
      <c r="A1418" s="23" t="s">
        <v>203</v>
      </c>
      <c r="B1418" s="32" t="s">
        <v>919</v>
      </c>
      <c r="C1418" s="18" t="s">
        <v>4776</v>
      </c>
      <c r="D1418" s="23"/>
      <c r="E1418" s="23"/>
      <c r="F1418" s="54"/>
      <c r="G1418" s="706"/>
      <c r="H1418" s="2"/>
      <c r="I1418" s="2"/>
      <c r="J1418" s="2"/>
    </row>
    <row r="1419" spans="1:10" ht="15.75" x14ac:dyDescent="0.25">
      <c r="A1419" s="31">
        <v>21</v>
      </c>
      <c r="B1419" s="77" t="s">
        <v>1860</v>
      </c>
      <c r="C1419" s="14" t="s">
        <v>1018</v>
      </c>
      <c r="D1419" s="31" t="s">
        <v>30</v>
      </c>
      <c r="E1419" s="31" t="s">
        <v>7</v>
      </c>
      <c r="F1419" s="55">
        <v>20.78</v>
      </c>
      <c r="G1419" s="706"/>
      <c r="H1419" s="2"/>
      <c r="I1419" s="2"/>
      <c r="J1419" s="2"/>
    </row>
    <row r="1420" spans="1:10" ht="31.5" x14ac:dyDescent="0.25">
      <c r="A1420" s="31">
        <v>22</v>
      </c>
      <c r="B1420" s="77" t="s">
        <v>1859</v>
      </c>
      <c r="C1420" s="14" t="s">
        <v>1019</v>
      </c>
      <c r="D1420" s="31" t="s">
        <v>30</v>
      </c>
      <c r="E1420" s="31" t="s">
        <v>7</v>
      </c>
      <c r="F1420" s="55">
        <v>18.97</v>
      </c>
      <c r="G1420" s="706"/>
      <c r="H1420" s="2"/>
      <c r="I1420" s="2"/>
      <c r="J1420" s="2"/>
    </row>
    <row r="1421" spans="1:10" s="70" customFormat="1" ht="15.75" x14ac:dyDescent="0.25">
      <c r="A1421" s="31">
        <v>23</v>
      </c>
      <c r="B1421" s="77" t="s">
        <v>1858</v>
      </c>
      <c r="C1421" s="14" t="s">
        <v>83</v>
      </c>
      <c r="D1421" s="31" t="s">
        <v>30</v>
      </c>
      <c r="E1421" s="31" t="s">
        <v>51</v>
      </c>
      <c r="F1421" s="55">
        <v>60.29</v>
      </c>
      <c r="G1421" s="707"/>
      <c r="H1421" s="156"/>
      <c r="I1421" s="156"/>
      <c r="J1421" s="156"/>
    </row>
    <row r="1422" spans="1:10" ht="15.75" x14ac:dyDescent="0.25">
      <c r="A1422" s="23" t="s">
        <v>777</v>
      </c>
      <c r="B1422" s="32" t="s">
        <v>7032</v>
      </c>
      <c r="C1422" s="18" t="s">
        <v>4776</v>
      </c>
      <c r="D1422" s="23"/>
      <c r="E1422" s="23"/>
      <c r="F1422" s="54"/>
      <c r="G1422" s="706"/>
      <c r="H1422" s="2"/>
      <c r="I1422" s="2"/>
      <c r="J1422" s="2"/>
    </row>
    <row r="1423" spans="1:10" ht="15.75" x14ac:dyDescent="0.25">
      <c r="A1423" s="31">
        <v>24</v>
      </c>
      <c r="B1423" s="169" t="s">
        <v>1857</v>
      </c>
      <c r="C1423" s="14" t="s">
        <v>34</v>
      </c>
      <c r="D1423" s="45" t="s">
        <v>30</v>
      </c>
      <c r="E1423" s="45" t="s">
        <v>51</v>
      </c>
      <c r="F1423" s="223">
        <v>24.75</v>
      </c>
      <c r="G1423" s="706"/>
      <c r="H1423" s="2"/>
      <c r="I1423" s="2"/>
      <c r="J1423" s="2"/>
    </row>
    <row r="1424" spans="1:10" ht="15.75" x14ac:dyDescent="0.25">
      <c r="A1424" s="23" t="s">
        <v>778</v>
      </c>
      <c r="B1424" s="81" t="s">
        <v>13</v>
      </c>
      <c r="C1424" s="18" t="s">
        <v>4776</v>
      </c>
      <c r="D1424" s="73"/>
      <c r="E1424" s="73"/>
      <c r="F1424" s="224"/>
      <c r="G1424" s="706"/>
      <c r="H1424" s="2"/>
      <c r="I1424" s="2"/>
      <c r="J1424" s="2"/>
    </row>
    <row r="1425" spans="1:10" ht="15.75" x14ac:dyDescent="0.25">
      <c r="A1425" s="31">
        <v>25</v>
      </c>
      <c r="B1425" s="169" t="s">
        <v>1856</v>
      </c>
      <c r="C1425" s="46" t="s">
        <v>710</v>
      </c>
      <c r="D1425" s="45" t="s">
        <v>30</v>
      </c>
      <c r="E1425" s="45" t="s">
        <v>7</v>
      </c>
      <c r="F1425" s="223">
        <v>50</v>
      </c>
      <c r="G1425" s="706"/>
      <c r="H1425" s="2"/>
      <c r="I1425" s="2"/>
      <c r="J1425" s="2"/>
    </row>
    <row r="1426" spans="1:10" ht="15.75" x14ac:dyDescent="0.25">
      <c r="A1426" s="23" t="s">
        <v>780</v>
      </c>
      <c r="B1426" s="32" t="s">
        <v>7022</v>
      </c>
      <c r="C1426" s="18" t="s">
        <v>4776</v>
      </c>
      <c r="D1426" s="23"/>
      <c r="E1426" s="23"/>
      <c r="F1426" s="54"/>
      <c r="G1426" s="706"/>
      <c r="H1426" s="2"/>
      <c r="I1426" s="2"/>
      <c r="J1426" s="2"/>
    </row>
    <row r="1427" spans="1:10" ht="15.75" x14ac:dyDescent="0.25">
      <c r="A1427" s="31">
        <v>26</v>
      </c>
      <c r="B1427" s="77" t="s">
        <v>1855</v>
      </c>
      <c r="C1427" s="14" t="s">
        <v>4927</v>
      </c>
      <c r="D1427" s="31" t="s">
        <v>30</v>
      </c>
      <c r="E1427" s="31" t="s">
        <v>7</v>
      </c>
      <c r="F1427" s="55">
        <v>59.4</v>
      </c>
      <c r="G1427" s="706"/>
      <c r="H1427" s="2"/>
      <c r="I1427" s="2"/>
      <c r="J1427" s="2"/>
    </row>
    <row r="1428" spans="1:10" ht="15.75" x14ac:dyDescent="0.25">
      <c r="A1428" s="23" t="s">
        <v>781</v>
      </c>
      <c r="B1428" s="32" t="s">
        <v>7021</v>
      </c>
      <c r="C1428" s="18" t="s">
        <v>4776</v>
      </c>
      <c r="D1428" s="23"/>
      <c r="E1428" s="23"/>
      <c r="F1428" s="54"/>
      <c r="G1428" s="706"/>
      <c r="H1428" s="2"/>
      <c r="I1428" s="2"/>
      <c r="J1428" s="2"/>
    </row>
    <row r="1429" spans="1:10" ht="15.75" x14ac:dyDescent="0.25">
      <c r="A1429" s="31">
        <v>27</v>
      </c>
      <c r="B1429" s="77" t="s">
        <v>1846</v>
      </c>
      <c r="C1429" s="14" t="s">
        <v>874</v>
      </c>
      <c r="D1429" s="31" t="s">
        <v>30</v>
      </c>
      <c r="E1429" s="31" t="s">
        <v>7</v>
      </c>
      <c r="F1429" s="55">
        <v>65</v>
      </c>
      <c r="G1429" s="706"/>
      <c r="H1429" s="2"/>
      <c r="I1429" s="2"/>
      <c r="J1429" s="2"/>
    </row>
    <row r="1430" spans="1:10" ht="15.75" x14ac:dyDescent="0.25">
      <c r="A1430" s="31">
        <v>28</v>
      </c>
      <c r="B1430" s="77" t="s">
        <v>1848</v>
      </c>
      <c r="C1430" s="14" t="s">
        <v>874</v>
      </c>
      <c r="D1430" s="31" t="s">
        <v>30</v>
      </c>
      <c r="E1430" s="31" t="s">
        <v>7</v>
      </c>
      <c r="F1430" s="55">
        <v>86.46</v>
      </c>
      <c r="G1430" s="706"/>
      <c r="H1430" s="2"/>
      <c r="I1430" s="2"/>
      <c r="J1430" s="2"/>
    </row>
    <row r="1431" spans="1:10" ht="15.75" x14ac:dyDescent="0.25">
      <c r="A1431" s="31">
        <v>29</v>
      </c>
      <c r="B1431" s="77" t="s">
        <v>1854</v>
      </c>
      <c r="C1431" s="14" t="s">
        <v>874</v>
      </c>
      <c r="D1431" s="31" t="s">
        <v>30</v>
      </c>
      <c r="E1431" s="31" t="s">
        <v>7</v>
      </c>
      <c r="F1431" s="55">
        <v>71.400000000000006</v>
      </c>
      <c r="G1431" s="706"/>
      <c r="H1431" s="2"/>
      <c r="I1431" s="2"/>
      <c r="J1431" s="2"/>
    </row>
    <row r="1432" spans="1:10" ht="15.75" x14ac:dyDescent="0.25">
      <c r="A1432" s="31">
        <v>30</v>
      </c>
      <c r="B1432" s="77" t="s">
        <v>1853</v>
      </c>
      <c r="C1432" s="14" t="s">
        <v>874</v>
      </c>
      <c r="D1432" s="31" t="s">
        <v>30</v>
      </c>
      <c r="E1432" s="31" t="s">
        <v>7</v>
      </c>
      <c r="F1432" s="55">
        <v>15.5</v>
      </c>
      <c r="G1432" s="706"/>
      <c r="H1432" s="2"/>
      <c r="I1432" s="2"/>
      <c r="J1432" s="2"/>
    </row>
    <row r="1433" spans="1:10" ht="15.75" x14ac:dyDescent="0.25">
      <c r="A1433" s="23" t="s">
        <v>782</v>
      </c>
      <c r="B1433" s="32" t="s">
        <v>7033</v>
      </c>
      <c r="C1433" s="18" t="s">
        <v>4776</v>
      </c>
      <c r="D1433" s="23"/>
      <c r="E1433" s="23"/>
      <c r="F1433" s="54"/>
      <c r="G1433" s="706"/>
      <c r="H1433" s="2"/>
      <c r="I1433" s="2"/>
      <c r="J1433" s="2"/>
    </row>
    <row r="1434" spans="1:10" ht="15.75" x14ac:dyDescent="0.25">
      <c r="A1434" s="31">
        <v>31</v>
      </c>
      <c r="B1434" s="77" t="s">
        <v>1852</v>
      </c>
      <c r="C1434" s="14" t="s">
        <v>36</v>
      </c>
      <c r="D1434" s="31" t="s">
        <v>30</v>
      </c>
      <c r="E1434" s="31" t="s">
        <v>7</v>
      </c>
      <c r="F1434" s="55">
        <v>50.23</v>
      </c>
      <c r="G1434" s="709"/>
      <c r="H1434" s="104"/>
      <c r="I1434" s="104"/>
      <c r="J1434" s="104"/>
    </row>
    <row r="1435" spans="1:10" ht="15.75" x14ac:dyDescent="0.25">
      <c r="A1435" s="31">
        <v>32</v>
      </c>
      <c r="B1435" s="77" t="s">
        <v>1851</v>
      </c>
      <c r="C1435" s="14" t="s">
        <v>36</v>
      </c>
      <c r="D1435" s="31" t="s">
        <v>30</v>
      </c>
      <c r="E1435" s="31" t="s">
        <v>7</v>
      </c>
      <c r="F1435" s="55">
        <v>46.3</v>
      </c>
      <c r="G1435" s="706"/>
      <c r="H1435" s="2"/>
      <c r="I1435" s="2"/>
      <c r="J1435" s="2"/>
    </row>
    <row r="1436" spans="1:10" ht="15.75" x14ac:dyDescent="0.25">
      <c r="A1436" s="31">
        <v>33</v>
      </c>
      <c r="B1436" s="77" t="s">
        <v>717</v>
      </c>
      <c r="C1436" s="14" t="s">
        <v>36</v>
      </c>
      <c r="D1436" s="31" t="s">
        <v>30</v>
      </c>
      <c r="E1436" s="31" t="s">
        <v>7</v>
      </c>
      <c r="F1436" s="55">
        <v>39.200000000000003</v>
      </c>
      <c r="G1436" s="706"/>
      <c r="H1436" s="2"/>
      <c r="I1436" s="2"/>
      <c r="J1436" s="2"/>
    </row>
    <row r="1437" spans="1:10" ht="15.75" x14ac:dyDescent="0.25">
      <c r="A1437" s="31">
        <v>34</v>
      </c>
      <c r="B1437" s="77" t="s">
        <v>718</v>
      </c>
      <c r="C1437" s="14" t="s">
        <v>36</v>
      </c>
      <c r="D1437" s="31" t="s">
        <v>30</v>
      </c>
      <c r="E1437" s="31" t="s">
        <v>7</v>
      </c>
      <c r="F1437" s="55">
        <v>22</v>
      </c>
      <c r="G1437" s="706"/>
      <c r="H1437" s="2"/>
      <c r="I1437" s="2"/>
      <c r="J1437" s="2"/>
    </row>
    <row r="1438" spans="1:10" ht="15.75" x14ac:dyDescent="0.25">
      <c r="A1438" s="31">
        <v>35</v>
      </c>
      <c r="B1438" s="77" t="s">
        <v>719</v>
      </c>
      <c r="C1438" s="14" t="s">
        <v>36</v>
      </c>
      <c r="D1438" s="31" t="s">
        <v>30</v>
      </c>
      <c r="E1438" s="31" t="s">
        <v>7</v>
      </c>
      <c r="F1438" s="55">
        <v>17</v>
      </c>
      <c r="G1438" s="706"/>
      <c r="H1438" s="2"/>
      <c r="I1438" s="2"/>
      <c r="J1438" s="2"/>
    </row>
    <row r="1439" spans="1:10" ht="15.75" x14ac:dyDescent="0.25">
      <c r="A1439" s="23" t="s">
        <v>784</v>
      </c>
      <c r="B1439" s="32" t="s">
        <v>204</v>
      </c>
      <c r="C1439" s="18" t="s">
        <v>4776</v>
      </c>
      <c r="D1439" s="23"/>
      <c r="E1439" s="23"/>
      <c r="F1439" s="54"/>
      <c r="G1439" s="706"/>
      <c r="H1439" s="2"/>
      <c r="I1439" s="2"/>
      <c r="J1439" s="2"/>
    </row>
    <row r="1440" spans="1:10" ht="15.75" x14ac:dyDescent="0.25">
      <c r="A1440" s="31">
        <v>36</v>
      </c>
      <c r="B1440" s="77" t="s">
        <v>1850</v>
      </c>
      <c r="C1440" s="14" t="s">
        <v>953</v>
      </c>
      <c r="D1440" s="31" t="s">
        <v>30</v>
      </c>
      <c r="E1440" s="31" t="s">
        <v>7</v>
      </c>
      <c r="F1440" s="55">
        <v>23.5</v>
      </c>
      <c r="G1440" s="706"/>
      <c r="H1440" s="2"/>
      <c r="I1440" s="2"/>
      <c r="J1440" s="2"/>
    </row>
    <row r="1441" spans="1:10" ht="15.75" x14ac:dyDescent="0.25">
      <c r="A1441" s="31">
        <v>37</v>
      </c>
      <c r="B1441" s="77" t="s">
        <v>1849</v>
      </c>
      <c r="C1441" s="14" t="s">
        <v>953</v>
      </c>
      <c r="D1441" s="31" t="s">
        <v>30</v>
      </c>
      <c r="E1441" s="31" t="s">
        <v>7</v>
      </c>
      <c r="F1441" s="55">
        <v>26.2</v>
      </c>
      <c r="G1441" s="706"/>
      <c r="H1441" s="2"/>
      <c r="I1441" s="2"/>
      <c r="J1441" s="2"/>
    </row>
    <row r="1442" spans="1:10" ht="15.75" x14ac:dyDescent="0.25">
      <c r="A1442" s="31">
        <v>38</v>
      </c>
      <c r="B1442" s="77" t="s">
        <v>1848</v>
      </c>
      <c r="C1442" s="14" t="s">
        <v>953</v>
      </c>
      <c r="D1442" s="31" t="s">
        <v>30</v>
      </c>
      <c r="E1442" s="31" t="s">
        <v>7</v>
      </c>
      <c r="F1442" s="55">
        <v>31.3</v>
      </c>
      <c r="G1442" s="706"/>
      <c r="H1442" s="2"/>
      <c r="I1442" s="2"/>
      <c r="J1442" s="2"/>
    </row>
    <row r="1443" spans="1:10" ht="15.75" x14ac:dyDescent="0.25">
      <c r="A1443" s="31">
        <v>39</v>
      </c>
      <c r="B1443" s="77" t="s">
        <v>1847</v>
      </c>
      <c r="C1443" s="14" t="s">
        <v>953</v>
      </c>
      <c r="D1443" s="31" t="s">
        <v>30</v>
      </c>
      <c r="E1443" s="31" t="s">
        <v>7</v>
      </c>
      <c r="F1443" s="55">
        <v>119.3</v>
      </c>
      <c r="G1443" s="706"/>
      <c r="H1443" s="2"/>
      <c r="I1443" s="2"/>
      <c r="J1443" s="2"/>
    </row>
    <row r="1444" spans="1:10" ht="15.75" x14ac:dyDescent="0.25">
      <c r="A1444" s="31">
        <v>40</v>
      </c>
      <c r="B1444" s="77" t="s">
        <v>1841</v>
      </c>
      <c r="C1444" s="14" t="s">
        <v>953</v>
      </c>
      <c r="D1444" s="31" t="s">
        <v>30</v>
      </c>
      <c r="E1444" s="31" t="s">
        <v>7</v>
      </c>
      <c r="F1444" s="55">
        <v>76.8</v>
      </c>
      <c r="G1444" s="706"/>
      <c r="H1444" s="2"/>
      <c r="I1444" s="2"/>
      <c r="J1444" s="2"/>
    </row>
    <row r="1445" spans="1:10" ht="15.75" x14ac:dyDescent="0.25">
      <c r="A1445" s="31">
        <v>41</v>
      </c>
      <c r="B1445" s="77" t="s">
        <v>1846</v>
      </c>
      <c r="C1445" s="14" t="s">
        <v>875</v>
      </c>
      <c r="D1445" s="31" t="s">
        <v>30</v>
      </c>
      <c r="E1445" s="31" t="s">
        <v>7</v>
      </c>
      <c r="F1445" s="55">
        <v>58.2</v>
      </c>
      <c r="G1445" s="709"/>
      <c r="H1445" s="104"/>
      <c r="I1445" s="104"/>
      <c r="J1445" s="104"/>
    </row>
    <row r="1446" spans="1:10" ht="15.75" x14ac:dyDescent="0.25">
      <c r="A1446" s="31">
        <v>42</v>
      </c>
      <c r="B1446" s="77" t="s">
        <v>1845</v>
      </c>
      <c r="C1446" s="14" t="s">
        <v>875</v>
      </c>
      <c r="D1446" s="31" t="s">
        <v>30</v>
      </c>
      <c r="E1446" s="31" t="s">
        <v>7</v>
      </c>
      <c r="F1446" s="55">
        <v>144.34</v>
      </c>
      <c r="G1446" s="709"/>
      <c r="H1446" s="104"/>
      <c r="I1446" s="104"/>
      <c r="J1446" s="104"/>
    </row>
    <row r="1447" spans="1:10" ht="15.75" x14ac:dyDescent="0.25">
      <c r="A1447" s="23" t="s">
        <v>789</v>
      </c>
      <c r="B1447" s="32" t="s">
        <v>14</v>
      </c>
      <c r="C1447" s="18" t="s">
        <v>4776</v>
      </c>
      <c r="D1447" s="23"/>
      <c r="E1447" s="23"/>
      <c r="F1447" s="54"/>
      <c r="G1447" s="709"/>
      <c r="H1447" s="104"/>
      <c r="I1447" s="104"/>
      <c r="J1447" s="104"/>
    </row>
    <row r="1448" spans="1:10" ht="15.75" x14ac:dyDescent="0.25">
      <c r="A1448" s="31">
        <v>43</v>
      </c>
      <c r="B1448" s="77" t="s">
        <v>1844</v>
      </c>
      <c r="C1448" s="14" t="s">
        <v>951</v>
      </c>
      <c r="D1448" s="31" t="s">
        <v>30</v>
      </c>
      <c r="E1448" s="31" t="s">
        <v>7</v>
      </c>
      <c r="F1448" s="55">
        <v>144.22</v>
      </c>
      <c r="G1448" s="709"/>
      <c r="H1448" s="104"/>
      <c r="I1448" s="104"/>
      <c r="J1448" s="104"/>
    </row>
    <row r="1449" spans="1:10" ht="15.75" x14ac:dyDescent="0.25">
      <c r="A1449" s="31">
        <v>44</v>
      </c>
      <c r="B1449" s="77" t="s">
        <v>1843</v>
      </c>
      <c r="C1449" s="14" t="s">
        <v>951</v>
      </c>
      <c r="D1449" s="31" t="s">
        <v>30</v>
      </c>
      <c r="E1449" s="31" t="s">
        <v>7</v>
      </c>
      <c r="F1449" s="55">
        <v>21.8</v>
      </c>
      <c r="G1449" s="709"/>
      <c r="H1449" s="104"/>
      <c r="I1449" s="104"/>
      <c r="J1449" s="104"/>
    </row>
    <row r="1450" spans="1:10" ht="15.75" x14ac:dyDescent="0.25">
      <c r="A1450" s="31">
        <v>45</v>
      </c>
      <c r="B1450" s="77" t="s">
        <v>1842</v>
      </c>
      <c r="C1450" s="14" t="s">
        <v>951</v>
      </c>
      <c r="D1450" s="31" t="s">
        <v>30</v>
      </c>
      <c r="E1450" s="31" t="s">
        <v>7</v>
      </c>
      <c r="F1450" s="55">
        <v>73</v>
      </c>
      <c r="G1450" s="709"/>
      <c r="H1450" s="104"/>
      <c r="I1450" s="104"/>
      <c r="J1450" s="104"/>
    </row>
    <row r="1451" spans="1:10" ht="15.75" x14ac:dyDescent="0.25">
      <c r="A1451" s="23" t="s">
        <v>790</v>
      </c>
      <c r="B1451" s="32" t="s">
        <v>205</v>
      </c>
      <c r="C1451" s="18" t="s">
        <v>4776</v>
      </c>
      <c r="D1451" s="23"/>
      <c r="E1451" s="23"/>
      <c r="F1451" s="54"/>
      <c r="G1451" s="709"/>
      <c r="H1451" s="104"/>
      <c r="I1451" s="104"/>
      <c r="J1451" s="104"/>
    </row>
    <row r="1452" spans="1:10" ht="15.75" x14ac:dyDescent="0.25">
      <c r="A1452" s="31">
        <v>46</v>
      </c>
      <c r="B1452" s="77" t="s">
        <v>1841</v>
      </c>
      <c r="C1452" s="14" t="s">
        <v>875</v>
      </c>
      <c r="D1452" s="31"/>
      <c r="E1452" s="31" t="s">
        <v>51</v>
      </c>
      <c r="F1452" s="55">
        <v>7</v>
      </c>
      <c r="G1452" s="709"/>
      <c r="H1452" s="104"/>
      <c r="I1452" s="104"/>
      <c r="J1452" s="104"/>
    </row>
    <row r="1453" spans="1:10" ht="15.75" x14ac:dyDescent="0.25">
      <c r="A1453" s="31">
        <v>47</v>
      </c>
      <c r="B1453" s="77" t="s">
        <v>1840</v>
      </c>
      <c r="C1453" s="14" t="s">
        <v>875</v>
      </c>
      <c r="D1453" s="31" t="s">
        <v>30</v>
      </c>
      <c r="E1453" s="31" t="s">
        <v>51</v>
      </c>
      <c r="F1453" s="55">
        <v>39.799999999999997</v>
      </c>
      <c r="G1453" s="709"/>
      <c r="H1453" s="104"/>
      <c r="I1453" s="104"/>
      <c r="J1453" s="104"/>
    </row>
    <row r="1454" spans="1:10" ht="15.75" x14ac:dyDescent="0.25">
      <c r="A1454" s="31">
        <v>48</v>
      </c>
      <c r="B1454" s="77" t="s">
        <v>1839</v>
      </c>
      <c r="C1454" s="14" t="s">
        <v>875</v>
      </c>
      <c r="D1454" s="31" t="s">
        <v>30</v>
      </c>
      <c r="E1454" s="31" t="s">
        <v>51</v>
      </c>
      <c r="F1454" s="55">
        <v>42</v>
      </c>
      <c r="G1454" s="709"/>
      <c r="H1454" s="104"/>
      <c r="I1454" s="104"/>
      <c r="J1454" s="104"/>
    </row>
    <row r="1455" spans="1:10" ht="15.75" x14ac:dyDescent="0.25">
      <c r="A1455" s="31">
        <v>49</v>
      </c>
      <c r="B1455" s="77" t="s">
        <v>1838</v>
      </c>
      <c r="C1455" s="14" t="s">
        <v>875</v>
      </c>
      <c r="D1455" s="31" t="s">
        <v>30</v>
      </c>
      <c r="E1455" s="31" t="s">
        <v>51</v>
      </c>
      <c r="F1455" s="55">
        <v>52</v>
      </c>
      <c r="G1455" s="709"/>
      <c r="H1455" s="104"/>
      <c r="I1455" s="104"/>
      <c r="J1455" s="104"/>
    </row>
    <row r="1456" spans="1:10" ht="15.75" x14ac:dyDescent="0.25">
      <c r="A1456" s="31">
        <v>50</v>
      </c>
      <c r="B1456" s="77" t="s">
        <v>1837</v>
      </c>
      <c r="C1456" s="14" t="s">
        <v>875</v>
      </c>
      <c r="D1456" s="31" t="s">
        <v>30</v>
      </c>
      <c r="E1456" s="31" t="s">
        <v>51</v>
      </c>
      <c r="F1456" s="55">
        <v>18</v>
      </c>
      <c r="G1456" s="709"/>
      <c r="H1456" s="104"/>
      <c r="I1456" s="104"/>
      <c r="J1456" s="104"/>
    </row>
    <row r="1457" spans="1:10" ht="15.75" x14ac:dyDescent="0.25">
      <c r="A1457" s="23" t="s">
        <v>794</v>
      </c>
      <c r="B1457" s="32" t="s">
        <v>7019</v>
      </c>
      <c r="C1457" s="18" t="s">
        <v>4776</v>
      </c>
      <c r="D1457" s="23"/>
      <c r="E1457" s="23"/>
      <c r="F1457" s="54"/>
      <c r="G1457" s="709"/>
      <c r="H1457" s="104"/>
      <c r="I1457" s="104"/>
      <c r="J1457" s="104"/>
    </row>
    <row r="1458" spans="1:10" ht="15.75" x14ac:dyDescent="0.25">
      <c r="A1458" s="31">
        <v>51</v>
      </c>
      <c r="B1458" s="77" t="s">
        <v>1836</v>
      </c>
      <c r="C1458" s="14" t="s">
        <v>35</v>
      </c>
      <c r="D1458" s="31" t="s">
        <v>30</v>
      </c>
      <c r="E1458" s="31" t="s">
        <v>7</v>
      </c>
      <c r="F1458" s="55">
        <v>50</v>
      </c>
      <c r="G1458" s="709"/>
      <c r="H1458" s="104"/>
      <c r="I1458" s="104"/>
      <c r="J1458" s="104"/>
    </row>
    <row r="1459" spans="1:10" ht="15.75" x14ac:dyDescent="0.25">
      <c r="A1459" s="31">
        <v>52</v>
      </c>
      <c r="B1459" s="77" t="s">
        <v>1835</v>
      </c>
      <c r="C1459" s="14" t="s">
        <v>35</v>
      </c>
      <c r="D1459" s="31" t="s">
        <v>30</v>
      </c>
      <c r="E1459" s="31" t="s">
        <v>7</v>
      </c>
      <c r="F1459" s="55">
        <v>45.2</v>
      </c>
      <c r="G1459" s="709"/>
      <c r="H1459" s="104"/>
      <c r="I1459" s="104"/>
      <c r="J1459" s="104"/>
    </row>
    <row r="1460" spans="1:10" ht="15.75" x14ac:dyDescent="0.25">
      <c r="A1460" s="31">
        <v>53</v>
      </c>
      <c r="B1460" s="77" t="s">
        <v>1834</v>
      </c>
      <c r="C1460" s="14" t="s">
        <v>35</v>
      </c>
      <c r="D1460" s="31" t="s">
        <v>30</v>
      </c>
      <c r="E1460" s="31" t="s">
        <v>7</v>
      </c>
      <c r="F1460" s="55">
        <v>61.1</v>
      </c>
      <c r="G1460" s="709"/>
      <c r="H1460" s="104"/>
      <c r="I1460" s="104"/>
      <c r="J1460" s="104"/>
    </row>
    <row r="1461" spans="1:10" ht="15.75" x14ac:dyDescent="0.25">
      <c r="A1461" s="31">
        <v>54</v>
      </c>
      <c r="B1461" s="77" t="s">
        <v>1833</v>
      </c>
      <c r="C1461" s="14" t="s">
        <v>35</v>
      </c>
      <c r="D1461" s="31" t="s">
        <v>30</v>
      </c>
      <c r="E1461" s="31" t="s">
        <v>7</v>
      </c>
      <c r="F1461" s="55">
        <v>16.5</v>
      </c>
      <c r="G1461" s="709"/>
      <c r="H1461" s="104"/>
      <c r="I1461" s="104"/>
      <c r="J1461" s="104"/>
    </row>
    <row r="1462" spans="1:10" ht="15.75" x14ac:dyDescent="0.25">
      <c r="A1462" s="31">
        <v>55</v>
      </c>
      <c r="B1462" s="77" t="s">
        <v>1832</v>
      </c>
      <c r="C1462" s="14" t="s">
        <v>35</v>
      </c>
      <c r="D1462" s="31" t="s">
        <v>30</v>
      </c>
      <c r="E1462" s="31" t="s">
        <v>7</v>
      </c>
      <c r="F1462" s="55">
        <v>45.1</v>
      </c>
      <c r="G1462" s="709"/>
      <c r="H1462" s="104"/>
      <c r="I1462" s="104"/>
      <c r="J1462" s="104"/>
    </row>
    <row r="1463" spans="1:10" ht="15.75" x14ac:dyDescent="0.25">
      <c r="A1463" s="31">
        <v>56</v>
      </c>
      <c r="B1463" s="77" t="s">
        <v>1831</v>
      </c>
      <c r="C1463" s="14" t="s">
        <v>35</v>
      </c>
      <c r="D1463" s="31" t="s">
        <v>30</v>
      </c>
      <c r="E1463" s="31" t="s">
        <v>7</v>
      </c>
      <c r="F1463" s="55">
        <v>50.1</v>
      </c>
      <c r="G1463" s="709"/>
      <c r="H1463" s="104"/>
      <c r="I1463" s="104"/>
      <c r="J1463" s="104"/>
    </row>
    <row r="1464" spans="1:10" ht="15.75" x14ac:dyDescent="0.25">
      <c r="A1464" s="31">
        <v>57</v>
      </c>
      <c r="B1464" s="77" t="s">
        <v>1830</v>
      </c>
      <c r="C1464" s="14" t="s">
        <v>35</v>
      </c>
      <c r="D1464" s="31" t="s">
        <v>30</v>
      </c>
      <c r="E1464" s="31" t="s">
        <v>7</v>
      </c>
      <c r="F1464" s="55">
        <v>10</v>
      </c>
      <c r="G1464" s="706"/>
      <c r="H1464" s="2"/>
      <c r="I1464" s="2"/>
      <c r="J1464" s="2"/>
    </row>
    <row r="1465" spans="1:10" ht="15.75" x14ac:dyDescent="0.25">
      <c r="A1465" s="23" t="s">
        <v>795</v>
      </c>
      <c r="B1465" s="32" t="s">
        <v>16</v>
      </c>
      <c r="C1465" s="18" t="s">
        <v>4776</v>
      </c>
      <c r="D1465" s="23"/>
      <c r="E1465" s="23"/>
      <c r="F1465" s="54"/>
      <c r="G1465" s="706"/>
      <c r="H1465" s="2"/>
      <c r="I1465" s="2"/>
      <c r="J1465" s="2"/>
    </row>
    <row r="1466" spans="1:10" ht="15.75" x14ac:dyDescent="0.25">
      <c r="A1466" s="31">
        <v>58</v>
      </c>
      <c r="B1466" s="173" t="s">
        <v>1020</v>
      </c>
      <c r="C1466" s="3"/>
      <c r="D1466" s="2"/>
      <c r="E1466" s="2"/>
      <c r="F1466" s="2"/>
      <c r="G1466" s="706"/>
      <c r="H1466" s="2"/>
      <c r="I1466" s="2"/>
      <c r="J1466" s="2"/>
    </row>
    <row r="1467" spans="1:10" ht="15.75" x14ac:dyDescent="0.25">
      <c r="A1467" s="23" t="s">
        <v>990</v>
      </c>
      <c r="B1467" s="32" t="s">
        <v>7018</v>
      </c>
      <c r="C1467" s="18" t="s">
        <v>4776</v>
      </c>
      <c r="D1467" s="23"/>
      <c r="E1467" s="23"/>
      <c r="F1467" s="54"/>
      <c r="G1467" s="706"/>
      <c r="H1467" s="2"/>
      <c r="I1467" s="2"/>
      <c r="J1467" s="2"/>
    </row>
    <row r="1468" spans="1:10" ht="15.75" x14ac:dyDescent="0.25">
      <c r="A1468" s="31">
        <v>59</v>
      </c>
      <c r="B1468" s="77" t="s">
        <v>1829</v>
      </c>
      <c r="C1468" s="14" t="s">
        <v>876</v>
      </c>
      <c r="D1468" s="31" t="s">
        <v>30</v>
      </c>
      <c r="E1468" s="31" t="s">
        <v>7</v>
      </c>
      <c r="F1468" s="55">
        <v>105</v>
      </c>
      <c r="G1468" s="706"/>
      <c r="H1468" s="2"/>
      <c r="I1468" s="2"/>
      <c r="J1468" s="2"/>
    </row>
    <row r="1469" spans="1:10" ht="15.75" x14ac:dyDescent="0.25">
      <c r="A1469" s="31">
        <v>60</v>
      </c>
      <c r="B1469" s="77" t="s">
        <v>1828</v>
      </c>
      <c r="C1469" s="14" t="s">
        <v>876</v>
      </c>
      <c r="D1469" s="31" t="s">
        <v>30</v>
      </c>
      <c r="E1469" s="31" t="s">
        <v>7</v>
      </c>
      <c r="F1469" s="55">
        <v>50</v>
      </c>
      <c r="G1469" s="706"/>
      <c r="H1469" s="2"/>
      <c r="I1469" s="2"/>
      <c r="J1469" s="2"/>
    </row>
    <row r="1470" spans="1:10" ht="15.75" x14ac:dyDescent="0.25">
      <c r="A1470" s="31">
        <v>61</v>
      </c>
      <c r="B1470" s="77" t="s">
        <v>1827</v>
      </c>
      <c r="C1470" s="14" t="s">
        <v>876</v>
      </c>
      <c r="D1470" s="31" t="s">
        <v>30</v>
      </c>
      <c r="E1470" s="31" t="s">
        <v>7</v>
      </c>
      <c r="F1470" s="55">
        <v>74</v>
      </c>
      <c r="G1470" s="706"/>
      <c r="H1470" s="2"/>
      <c r="I1470" s="2"/>
      <c r="J1470" s="2"/>
    </row>
    <row r="1471" spans="1:10" ht="15.75" x14ac:dyDescent="0.25">
      <c r="A1471" s="31">
        <v>62</v>
      </c>
      <c r="B1471" s="77" t="s">
        <v>1826</v>
      </c>
      <c r="C1471" s="14" t="s">
        <v>876</v>
      </c>
      <c r="D1471" s="31" t="s">
        <v>30</v>
      </c>
      <c r="E1471" s="31" t="s">
        <v>7</v>
      </c>
      <c r="F1471" s="55">
        <v>12</v>
      </c>
      <c r="G1471" s="709"/>
      <c r="H1471" s="104"/>
      <c r="I1471" s="104"/>
      <c r="J1471" s="104"/>
    </row>
    <row r="1472" spans="1:10" ht="15.75" x14ac:dyDescent="0.25">
      <c r="A1472" s="31">
        <v>63</v>
      </c>
      <c r="B1472" s="77" t="s">
        <v>1816</v>
      </c>
      <c r="C1472" s="14" t="s">
        <v>876</v>
      </c>
      <c r="D1472" s="31" t="s">
        <v>30</v>
      </c>
      <c r="E1472" s="31" t="s">
        <v>7</v>
      </c>
      <c r="F1472" s="55">
        <v>18.8</v>
      </c>
      <c r="G1472" s="709"/>
      <c r="H1472" s="104"/>
      <c r="I1472" s="104"/>
      <c r="J1472" s="104"/>
    </row>
    <row r="1473" spans="1:10" ht="15.75" x14ac:dyDescent="0.25">
      <c r="A1473" s="67" t="s">
        <v>991</v>
      </c>
      <c r="B1473" s="32" t="s">
        <v>7016</v>
      </c>
      <c r="C1473" s="18" t="s">
        <v>4776</v>
      </c>
      <c r="D1473" s="23"/>
      <c r="E1473" s="23"/>
      <c r="F1473" s="54"/>
      <c r="G1473" s="709"/>
      <c r="H1473" s="104"/>
      <c r="I1473" s="104"/>
      <c r="J1473" s="104"/>
    </row>
    <row r="1474" spans="1:10" ht="15.75" x14ac:dyDescent="0.25">
      <c r="A1474" s="31">
        <v>64</v>
      </c>
      <c r="B1474" s="77" t="s">
        <v>1825</v>
      </c>
      <c r="C1474" s="14" t="s">
        <v>4926</v>
      </c>
      <c r="D1474" s="31" t="s">
        <v>30</v>
      </c>
      <c r="E1474" s="31" t="s">
        <v>7</v>
      </c>
      <c r="F1474" s="55">
        <v>32.6</v>
      </c>
      <c r="G1474" s="709"/>
      <c r="H1474" s="104"/>
      <c r="I1474" s="104"/>
      <c r="J1474" s="104"/>
    </row>
    <row r="1475" spans="1:10" ht="15.75" x14ac:dyDescent="0.25">
      <c r="A1475" s="31">
        <v>65</v>
      </c>
      <c r="B1475" s="77" t="s">
        <v>1824</v>
      </c>
      <c r="C1475" s="14" t="s">
        <v>4926</v>
      </c>
      <c r="D1475" s="31" t="s">
        <v>30</v>
      </c>
      <c r="E1475" s="31" t="s">
        <v>7</v>
      </c>
      <c r="F1475" s="55">
        <v>36.9</v>
      </c>
      <c r="G1475" s="709"/>
      <c r="H1475" s="104"/>
      <c r="I1475" s="104"/>
      <c r="J1475" s="104"/>
    </row>
    <row r="1476" spans="1:10" ht="15.75" x14ac:dyDescent="0.25">
      <c r="A1476" s="31">
        <v>66</v>
      </c>
      <c r="B1476" s="77" t="s">
        <v>1823</v>
      </c>
      <c r="C1476" s="14" t="s">
        <v>4926</v>
      </c>
      <c r="D1476" s="31" t="s">
        <v>30</v>
      </c>
      <c r="E1476" s="31" t="s">
        <v>7</v>
      </c>
      <c r="F1476" s="55">
        <v>38.700000000000003</v>
      </c>
      <c r="G1476" s="709"/>
      <c r="H1476" s="104"/>
      <c r="I1476" s="104"/>
      <c r="J1476" s="104"/>
    </row>
    <row r="1477" spans="1:10" ht="15.75" x14ac:dyDescent="0.25">
      <c r="A1477" s="31">
        <v>67</v>
      </c>
      <c r="B1477" s="77" t="s">
        <v>1822</v>
      </c>
      <c r="C1477" s="14" t="s">
        <v>4926</v>
      </c>
      <c r="D1477" s="31" t="s">
        <v>30</v>
      </c>
      <c r="E1477" s="31" t="s">
        <v>7</v>
      </c>
      <c r="F1477" s="55">
        <v>50.5</v>
      </c>
      <c r="G1477" s="709"/>
      <c r="H1477" s="104"/>
      <c r="I1477" s="104"/>
      <c r="J1477" s="104"/>
    </row>
    <row r="1478" spans="1:10" ht="15.75" x14ac:dyDescent="0.25">
      <c r="A1478" s="31">
        <v>68</v>
      </c>
      <c r="B1478" s="77" t="s">
        <v>1821</v>
      </c>
      <c r="C1478" s="14" t="s">
        <v>4926</v>
      </c>
      <c r="D1478" s="31" t="s">
        <v>30</v>
      </c>
      <c r="E1478" s="31" t="s">
        <v>7</v>
      </c>
      <c r="F1478" s="55">
        <v>23.55</v>
      </c>
      <c r="G1478" s="709"/>
      <c r="H1478" s="104"/>
      <c r="I1478" s="104"/>
      <c r="J1478" s="104"/>
    </row>
    <row r="1479" spans="1:10" s="70" customFormat="1" ht="15.75" x14ac:dyDescent="0.25">
      <c r="A1479" s="31">
        <v>69</v>
      </c>
      <c r="B1479" s="77" t="s">
        <v>1820</v>
      </c>
      <c r="C1479" s="14" t="s">
        <v>4926</v>
      </c>
      <c r="D1479" s="31" t="s">
        <v>30</v>
      </c>
      <c r="E1479" s="31" t="s">
        <v>7</v>
      </c>
      <c r="F1479" s="55">
        <v>50.7</v>
      </c>
      <c r="G1479" s="707"/>
      <c r="H1479" s="156"/>
      <c r="I1479" s="156"/>
      <c r="J1479" s="156"/>
    </row>
    <row r="1480" spans="1:10" s="70" customFormat="1" ht="15.75" x14ac:dyDescent="0.25">
      <c r="A1480" s="31">
        <v>70</v>
      </c>
      <c r="B1480" s="77" t="s">
        <v>1819</v>
      </c>
      <c r="C1480" s="14" t="s">
        <v>4926</v>
      </c>
      <c r="D1480" s="31" t="s">
        <v>30</v>
      </c>
      <c r="E1480" s="31" t="s">
        <v>7</v>
      </c>
      <c r="F1480" s="55">
        <v>21.7</v>
      </c>
      <c r="G1480" s="707"/>
      <c r="H1480" s="156"/>
      <c r="I1480" s="156"/>
      <c r="J1480" s="156"/>
    </row>
    <row r="1481" spans="1:10" s="70" customFormat="1" ht="15.75" x14ac:dyDescent="0.25">
      <c r="A1481" s="31">
        <v>71</v>
      </c>
      <c r="B1481" s="77" t="s">
        <v>1818</v>
      </c>
      <c r="C1481" s="14" t="s">
        <v>4926</v>
      </c>
      <c r="D1481" s="31" t="s">
        <v>30</v>
      </c>
      <c r="E1481" s="31" t="s">
        <v>7</v>
      </c>
      <c r="F1481" s="55">
        <v>80.8</v>
      </c>
      <c r="G1481" s="707"/>
      <c r="H1481" s="156"/>
      <c r="I1481" s="156"/>
      <c r="J1481" s="156"/>
    </row>
    <row r="1482" spans="1:10" ht="15.75" x14ac:dyDescent="0.25">
      <c r="A1482" s="23" t="s">
        <v>992</v>
      </c>
      <c r="B1482" s="32" t="s">
        <v>920</v>
      </c>
      <c r="C1482" s="18" t="s">
        <v>4925</v>
      </c>
      <c r="D1482" s="23"/>
      <c r="E1482" s="23"/>
      <c r="F1482" s="54"/>
      <c r="G1482" s="709"/>
      <c r="H1482" s="104"/>
      <c r="I1482" s="104"/>
      <c r="J1482" s="104"/>
    </row>
    <row r="1483" spans="1:10" ht="15.75" x14ac:dyDescent="0.25">
      <c r="A1483" s="31">
        <v>72</v>
      </c>
      <c r="B1483" s="77" t="s">
        <v>1817</v>
      </c>
      <c r="C1483" s="14" t="s">
        <v>754</v>
      </c>
      <c r="D1483" s="31" t="s">
        <v>30</v>
      </c>
      <c r="E1483" s="31" t="s">
        <v>7</v>
      </c>
      <c r="F1483" s="55">
        <v>84.5</v>
      </c>
      <c r="G1483" s="709"/>
      <c r="H1483" s="104"/>
      <c r="I1483" s="104"/>
      <c r="J1483" s="104"/>
    </row>
    <row r="1484" spans="1:10" ht="15.75" x14ac:dyDescent="0.25">
      <c r="A1484" s="31">
        <v>73</v>
      </c>
      <c r="B1484" s="77" t="s">
        <v>1816</v>
      </c>
      <c r="C1484" s="14" t="s">
        <v>754</v>
      </c>
      <c r="D1484" s="31" t="s">
        <v>30</v>
      </c>
      <c r="E1484" s="31" t="s">
        <v>7</v>
      </c>
      <c r="F1484" s="55">
        <v>70</v>
      </c>
      <c r="G1484" s="709"/>
      <c r="H1484" s="104"/>
      <c r="I1484" s="104"/>
      <c r="J1484" s="104"/>
    </row>
    <row r="1485" spans="1:10" ht="15.75" x14ac:dyDescent="0.25">
      <c r="A1485" s="31">
        <v>74</v>
      </c>
      <c r="B1485" s="77" t="s">
        <v>1815</v>
      </c>
      <c r="C1485" s="14" t="s">
        <v>754</v>
      </c>
      <c r="D1485" s="31" t="s">
        <v>30</v>
      </c>
      <c r="E1485" s="31" t="s">
        <v>7</v>
      </c>
      <c r="F1485" s="55">
        <v>45</v>
      </c>
      <c r="G1485" s="709"/>
      <c r="H1485" s="104"/>
      <c r="I1485" s="104"/>
      <c r="J1485" s="104"/>
    </row>
  </sheetData>
  <mergeCells count="15">
    <mergeCell ref="A1:J1"/>
    <mergeCell ref="A2:J2"/>
    <mergeCell ref="C921:C922"/>
    <mergeCell ref="A4:A5"/>
    <mergeCell ref="B4:B5"/>
    <mergeCell ref="C4:C5"/>
    <mergeCell ref="D4:D5"/>
    <mergeCell ref="E4:E5"/>
    <mergeCell ref="F4:F5"/>
    <mergeCell ref="G4:H4"/>
    <mergeCell ref="A921:A922"/>
    <mergeCell ref="B921:B922"/>
    <mergeCell ref="E921:E922"/>
    <mergeCell ref="I4:I5"/>
    <mergeCell ref="J4:J5"/>
  </mergeCells>
  <pageMargins left="1" right="0.5" top="1" bottom="0.5" header="0.31496062992126" footer="0.31496062992126"/>
  <pageSetup paperSize="9" orientation="landscape" verticalDpi="0" r:id="rId1"/>
  <headerFoot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2290" r:id="rId4">
          <objectPr defaultSize="0" autoPict="0" r:id="rId5">
            <anchor moveWithCells="1" sizeWithCells="1">
              <from>
                <xdr:col>0</xdr:col>
                <xdr:colOff>409575</xdr:colOff>
                <xdr:row>1471</xdr:row>
                <xdr:rowOff>180975</xdr:rowOff>
              </from>
              <to>
                <xdr:col>1</xdr:col>
                <xdr:colOff>104775</xdr:colOff>
                <xdr:row>1472</xdr:row>
                <xdr:rowOff>180975</xdr:rowOff>
              </to>
            </anchor>
          </objectPr>
        </oleObject>
      </mc:Choice>
      <mc:Fallback>
        <oleObject progId="Equation.3" shapeId="12290" r:id="rId4"/>
      </mc:Fallback>
    </mc:AlternateContent>
  </oleObjec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H51" sqref="H51"/>
    </sheetView>
  </sheetViews>
  <sheetFormatPr defaultRowHeight="12.75" x14ac:dyDescent="0.2"/>
  <cols>
    <col min="1" max="1" width="4.5703125" bestFit="1" customWidth="1"/>
    <col min="2" max="2" width="11" customWidth="1"/>
    <col min="3" max="3" width="24.85546875" customWidth="1"/>
    <col min="5" max="5" width="11.140625" customWidth="1"/>
    <col min="6" max="7" width="10.28515625" customWidth="1"/>
    <col min="9" max="9" width="16.42578125" customWidth="1"/>
  </cols>
  <sheetData>
    <row r="1" spans="1:11" ht="16.5" x14ac:dyDescent="0.2">
      <c r="A1" s="1178" t="s">
        <v>7519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</row>
    <row r="2" spans="1:11" ht="15" x14ac:dyDescent="0.25">
      <c r="A2" s="1179" t="s">
        <v>7516</v>
      </c>
      <c r="B2" s="1179"/>
      <c r="C2" s="1179"/>
      <c r="D2" s="1179"/>
      <c r="E2" s="1179"/>
      <c r="F2" s="1179"/>
      <c r="G2" s="1179"/>
      <c r="H2" s="1179"/>
      <c r="I2" s="1179"/>
      <c r="J2" s="1179"/>
      <c r="K2" s="1179"/>
    </row>
    <row r="3" spans="1:11" ht="15" x14ac:dyDescent="0.25">
      <c r="A3" s="811"/>
      <c r="B3" s="811"/>
      <c r="C3" s="811"/>
      <c r="D3" s="811"/>
      <c r="E3" s="811"/>
      <c r="F3" s="811"/>
      <c r="G3" s="811"/>
      <c r="H3" s="811"/>
      <c r="I3" s="811"/>
      <c r="J3" s="811"/>
      <c r="K3" s="811"/>
    </row>
    <row r="4" spans="1:11" ht="57" x14ac:dyDescent="0.2">
      <c r="A4" s="812" t="s">
        <v>0</v>
      </c>
      <c r="B4" s="813" t="s">
        <v>7047</v>
      </c>
      <c r="C4" s="812" t="s">
        <v>7048</v>
      </c>
      <c r="D4" s="813" t="s">
        <v>7049</v>
      </c>
      <c r="E4" s="813" t="s">
        <v>7050</v>
      </c>
      <c r="F4" s="813" t="s">
        <v>7051</v>
      </c>
      <c r="G4" s="812" t="s">
        <v>5287</v>
      </c>
      <c r="H4" s="813" t="s">
        <v>7052</v>
      </c>
      <c r="I4" s="813" t="s">
        <v>7053</v>
      </c>
      <c r="J4" s="813" t="s">
        <v>7054</v>
      </c>
      <c r="K4" s="813" t="s">
        <v>7055</v>
      </c>
    </row>
    <row r="5" spans="1:11" ht="15" x14ac:dyDescent="0.2">
      <c r="A5" s="814" t="s">
        <v>3</v>
      </c>
      <c r="B5" s="815"/>
      <c r="C5" s="816" t="s">
        <v>7056</v>
      </c>
      <c r="D5" s="815"/>
      <c r="E5" s="815"/>
      <c r="F5" s="815"/>
      <c r="G5" s="814"/>
      <c r="H5" s="815"/>
      <c r="I5" s="815"/>
      <c r="J5" s="815"/>
      <c r="K5" s="815"/>
    </row>
    <row r="6" spans="1:11" ht="30" x14ac:dyDescent="0.2">
      <c r="A6" s="817">
        <v>1</v>
      </c>
      <c r="B6" s="818" t="s">
        <v>7057</v>
      </c>
      <c r="C6" s="819" t="s">
        <v>7058</v>
      </c>
      <c r="D6" s="818" t="s">
        <v>7059</v>
      </c>
      <c r="E6" s="818" t="s">
        <v>7060</v>
      </c>
      <c r="F6" s="818" t="s">
        <v>7061</v>
      </c>
      <c r="G6" s="817" t="s">
        <v>59</v>
      </c>
      <c r="H6" s="818" t="s">
        <v>7062</v>
      </c>
      <c r="I6" s="818" t="s">
        <v>7063</v>
      </c>
      <c r="J6" s="818">
        <v>1.5</v>
      </c>
      <c r="K6" s="818">
        <v>4</v>
      </c>
    </row>
    <row r="7" spans="1:11" ht="30" x14ac:dyDescent="0.2">
      <c r="A7" s="817">
        <v>2</v>
      </c>
      <c r="B7" s="818" t="s">
        <v>7064</v>
      </c>
      <c r="C7" s="819" t="s">
        <v>7065</v>
      </c>
      <c r="D7" s="818" t="s">
        <v>7066</v>
      </c>
      <c r="E7" s="818" t="s">
        <v>7060</v>
      </c>
      <c r="F7" s="818" t="s">
        <v>7061</v>
      </c>
      <c r="G7" s="817" t="s">
        <v>30</v>
      </c>
      <c r="H7" s="818" t="s">
        <v>7062</v>
      </c>
      <c r="I7" s="818" t="s">
        <v>7067</v>
      </c>
      <c r="J7" s="818">
        <v>1</v>
      </c>
      <c r="K7" s="818">
        <v>4.5</v>
      </c>
    </row>
    <row r="8" spans="1:11" ht="30" x14ac:dyDescent="0.2">
      <c r="A8" s="817">
        <v>3</v>
      </c>
      <c r="B8" s="818" t="s">
        <v>7068</v>
      </c>
      <c r="C8" s="819" t="s">
        <v>7069</v>
      </c>
      <c r="D8" s="818" t="s">
        <v>7070</v>
      </c>
      <c r="E8" s="818" t="s">
        <v>7060</v>
      </c>
      <c r="F8" s="818" t="s">
        <v>7061</v>
      </c>
      <c r="G8" s="817" t="s">
        <v>30</v>
      </c>
      <c r="H8" s="818" t="s">
        <v>7062</v>
      </c>
      <c r="I8" s="818" t="s">
        <v>7071</v>
      </c>
      <c r="J8" s="818">
        <v>0.7</v>
      </c>
      <c r="K8" s="818">
        <v>4.2</v>
      </c>
    </row>
    <row r="9" spans="1:11" ht="30" x14ac:dyDescent="0.2">
      <c r="A9" s="817">
        <v>4</v>
      </c>
      <c r="B9" s="818" t="s">
        <v>7072</v>
      </c>
      <c r="C9" s="819" t="s">
        <v>7073</v>
      </c>
      <c r="D9" s="818" t="s">
        <v>7074</v>
      </c>
      <c r="E9" s="818" t="s">
        <v>7060</v>
      </c>
      <c r="F9" s="818" t="s">
        <v>7061</v>
      </c>
      <c r="G9" s="817" t="s">
        <v>30</v>
      </c>
      <c r="H9" s="818" t="s">
        <v>7062</v>
      </c>
      <c r="I9" s="818" t="s">
        <v>7075</v>
      </c>
      <c r="J9" s="818">
        <v>1.3</v>
      </c>
      <c r="K9" s="818">
        <v>3.8</v>
      </c>
    </row>
    <row r="10" spans="1:11" ht="30" x14ac:dyDescent="0.2">
      <c r="A10" s="817">
        <v>5</v>
      </c>
      <c r="B10" s="818" t="s">
        <v>7076</v>
      </c>
      <c r="C10" s="819" t="s">
        <v>6546</v>
      </c>
      <c r="D10" s="818" t="s">
        <v>7077</v>
      </c>
      <c r="E10" s="818" t="s">
        <v>7060</v>
      </c>
      <c r="F10" s="818" t="s">
        <v>7061</v>
      </c>
      <c r="G10" s="956" t="s">
        <v>7596</v>
      </c>
      <c r="H10" s="818" t="s">
        <v>7079</v>
      </c>
      <c r="I10" s="818" t="s">
        <v>7080</v>
      </c>
      <c r="J10" s="818" t="s">
        <v>7081</v>
      </c>
      <c r="K10" s="818">
        <v>-0.6</v>
      </c>
    </row>
    <row r="11" spans="1:11" ht="15" x14ac:dyDescent="0.2">
      <c r="A11" s="812" t="s">
        <v>7</v>
      </c>
      <c r="B11" s="813"/>
      <c r="C11" s="820" t="s">
        <v>7082</v>
      </c>
      <c r="D11" s="818"/>
      <c r="E11" s="818"/>
      <c r="F11" s="818"/>
      <c r="G11" s="817"/>
      <c r="H11" s="818"/>
      <c r="I11" s="818"/>
      <c r="J11" s="818"/>
      <c r="K11" s="818"/>
    </row>
    <row r="12" spans="1:11" ht="15" x14ac:dyDescent="0.2">
      <c r="A12" s="1176">
        <v>6</v>
      </c>
      <c r="B12" s="1175" t="s">
        <v>7083</v>
      </c>
      <c r="C12" s="1177" t="s">
        <v>7084</v>
      </c>
      <c r="D12" s="1175" t="s">
        <v>7085</v>
      </c>
      <c r="E12" s="1175" t="s">
        <v>7086</v>
      </c>
      <c r="F12" s="1175" t="s">
        <v>7087</v>
      </c>
      <c r="G12" s="817" t="s">
        <v>59</v>
      </c>
      <c r="H12" s="818" t="s">
        <v>7062</v>
      </c>
      <c r="I12" s="1175" t="s">
        <v>7088</v>
      </c>
      <c r="J12" s="1175">
        <v>2.9</v>
      </c>
      <c r="K12" s="1175">
        <v>5.9</v>
      </c>
    </row>
    <row r="13" spans="1:11" ht="30" x14ac:dyDescent="0.2">
      <c r="A13" s="1176"/>
      <c r="B13" s="1175"/>
      <c r="C13" s="1177"/>
      <c r="D13" s="1175"/>
      <c r="E13" s="1175"/>
      <c r="F13" s="1175"/>
      <c r="G13" s="817" t="s">
        <v>30</v>
      </c>
      <c r="H13" s="818" t="s">
        <v>7079</v>
      </c>
      <c r="I13" s="1175"/>
      <c r="J13" s="1175"/>
      <c r="K13" s="1175"/>
    </row>
    <row r="14" spans="1:11" ht="30" x14ac:dyDescent="0.2">
      <c r="A14" s="817">
        <v>7</v>
      </c>
      <c r="B14" s="818" t="s">
        <v>7089</v>
      </c>
      <c r="C14" s="819" t="s">
        <v>7090</v>
      </c>
      <c r="D14" s="818" t="s">
        <v>7091</v>
      </c>
      <c r="E14" s="818" t="s">
        <v>7086</v>
      </c>
      <c r="F14" s="818" t="s">
        <v>7087</v>
      </c>
      <c r="G14" s="817" t="s">
        <v>30</v>
      </c>
      <c r="H14" s="818" t="s">
        <v>7062</v>
      </c>
      <c r="I14" s="818" t="s">
        <v>7092</v>
      </c>
      <c r="J14" s="818">
        <v>6.8</v>
      </c>
      <c r="K14" s="818">
        <v>9.6</v>
      </c>
    </row>
    <row r="15" spans="1:11" ht="15" x14ac:dyDescent="0.2">
      <c r="A15" s="1176">
        <v>8</v>
      </c>
      <c r="B15" s="1175" t="s">
        <v>7093</v>
      </c>
      <c r="C15" s="1177" t="s">
        <v>7094</v>
      </c>
      <c r="D15" s="1175" t="s">
        <v>7095</v>
      </c>
      <c r="E15" s="1175" t="s">
        <v>7086</v>
      </c>
      <c r="F15" s="1175" t="s">
        <v>7096</v>
      </c>
      <c r="G15" s="817" t="s">
        <v>59</v>
      </c>
      <c r="H15" s="818" t="s">
        <v>7062</v>
      </c>
      <c r="I15" s="1175" t="s">
        <v>7097</v>
      </c>
      <c r="J15" s="1175">
        <v>2.8</v>
      </c>
      <c r="K15" s="1175">
        <v>4.5999999999999996</v>
      </c>
    </row>
    <row r="16" spans="1:11" ht="30" x14ac:dyDescent="0.2">
      <c r="A16" s="1176"/>
      <c r="B16" s="1175"/>
      <c r="C16" s="1177"/>
      <c r="D16" s="1175"/>
      <c r="E16" s="1175"/>
      <c r="F16" s="1175"/>
      <c r="G16" s="817" t="s">
        <v>30</v>
      </c>
      <c r="H16" s="818" t="s">
        <v>7079</v>
      </c>
      <c r="I16" s="1175"/>
      <c r="J16" s="1175"/>
      <c r="K16" s="1175"/>
    </row>
    <row r="17" spans="1:11" ht="15" x14ac:dyDescent="0.2">
      <c r="A17" s="817">
        <v>9</v>
      </c>
      <c r="B17" s="818" t="s">
        <v>7098</v>
      </c>
      <c r="C17" s="819" t="s">
        <v>7099</v>
      </c>
      <c r="D17" s="818" t="s">
        <v>7100</v>
      </c>
      <c r="E17" s="818" t="s">
        <v>7086</v>
      </c>
      <c r="F17" s="818" t="s">
        <v>7096</v>
      </c>
      <c r="G17" s="817" t="s">
        <v>59</v>
      </c>
      <c r="H17" s="818" t="s">
        <v>7062</v>
      </c>
      <c r="I17" s="818" t="s">
        <v>7101</v>
      </c>
      <c r="J17" s="818">
        <v>2.7</v>
      </c>
      <c r="K17" s="818">
        <v>4.5</v>
      </c>
    </row>
    <row r="18" spans="1:11" ht="30" x14ac:dyDescent="0.2">
      <c r="A18" s="817">
        <v>10</v>
      </c>
      <c r="B18" s="818" t="s">
        <v>7102</v>
      </c>
      <c r="C18" s="819" t="s">
        <v>7103</v>
      </c>
      <c r="D18" s="818" t="s">
        <v>7104</v>
      </c>
      <c r="E18" s="818" t="s">
        <v>7105</v>
      </c>
      <c r="F18" s="818" t="s">
        <v>6229</v>
      </c>
      <c r="G18" s="956" t="s">
        <v>7597</v>
      </c>
      <c r="H18" s="818" t="s">
        <v>7062</v>
      </c>
      <c r="I18" s="818" t="s">
        <v>7106</v>
      </c>
      <c r="J18" s="818">
        <v>-1.9</v>
      </c>
      <c r="K18" s="818">
        <v>1.1000000000000001</v>
      </c>
    </row>
    <row r="19" spans="1:11" ht="15" x14ac:dyDescent="0.2">
      <c r="A19" s="817">
        <v>11</v>
      </c>
      <c r="B19" s="818" t="s">
        <v>7107</v>
      </c>
      <c r="C19" s="819" t="s">
        <v>7108</v>
      </c>
      <c r="D19" s="818" t="s">
        <v>7109</v>
      </c>
      <c r="E19" s="818" t="s">
        <v>7105</v>
      </c>
      <c r="F19" s="818" t="s">
        <v>6229</v>
      </c>
      <c r="G19" s="817" t="s">
        <v>30</v>
      </c>
      <c r="H19" s="818" t="s">
        <v>7062</v>
      </c>
      <c r="I19" s="818" t="s">
        <v>7110</v>
      </c>
      <c r="J19" s="818">
        <v>4.8499999999999996</v>
      </c>
      <c r="K19" s="818">
        <v>8.0500000000000007</v>
      </c>
    </row>
    <row r="20" spans="1:11" ht="15" x14ac:dyDescent="0.2">
      <c r="A20" s="817">
        <v>12</v>
      </c>
      <c r="B20" s="818" t="s">
        <v>7111</v>
      </c>
      <c r="C20" s="819" t="s">
        <v>7112</v>
      </c>
      <c r="D20" s="818" t="s">
        <v>7113</v>
      </c>
      <c r="E20" s="818" t="s">
        <v>7105</v>
      </c>
      <c r="F20" s="818" t="s">
        <v>6229</v>
      </c>
      <c r="G20" s="817" t="s">
        <v>30</v>
      </c>
      <c r="H20" s="818" t="s">
        <v>7062</v>
      </c>
      <c r="I20" s="818" t="s">
        <v>7114</v>
      </c>
      <c r="J20" s="818">
        <v>7.8</v>
      </c>
      <c r="K20" s="818">
        <v>9.8000000000000007</v>
      </c>
    </row>
    <row r="21" spans="1:11" ht="45" x14ac:dyDescent="0.2">
      <c r="A21" s="817">
        <v>13</v>
      </c>
      <c r="B21" s="818" t="s">
        <v>7115</v>
      </c>
      <c r="C21" s="819" t="s">
        <v>7116</v>
      </c>
      <c r="D21" s="818" t="s">
        <v>7117</v>
      </c>
      <c r="E21" s="818" t="s">
        <v>7105</v>
      </c>
      <c r="F21" s="818" t="s">
        <v>6229</v>
      </c>
      <c r="G21" s="956" t="s">
        <v>7598</v>
      </c>
      <c r="H21" s="818" t="s">
        <v>7079</v>
      </c>
      <c r="I21" s="818" t="s">
        <v>7119</v>
      </c>
      <c r="J21" s="818">
        <v>3</v>
      </c>
      <c r="K21" s="818">
        <v>4.5999999999999996</v>
      </c>
    </row>
    <row r="22" spans="1:11" ht="15" x14ac:dyDescent="0.2">
      <c r="A22" s="817">
        <v>14</v>
      </c>
      <c r="B22" s="818" t="s">
        <v>7120</v>
      </c>
      <c r="C22" s="819" t="s">
        <v>7121</v>
      </c>
      <c r="D22" s="818" t="s">
        <v>7122</v>
      </c>
      <c r="E22" s="818" t="s">
        <v>7105</v>
      </c>
      <c r="F22" s="818" t="s">
        <v>6229</v>
      </c>
      <c r="G22" s="817" t="s">
        <v>30</v>
      </c>
      <c r="H22" s="818" t="s">
        <v>7062</v>
      </c>
      <c r="I22" s="818" t="s">
        <v>7123</v>
      </c>
      <c r="J22" s="818">
        <v>5.0999999999999996</v>
      </c>
      <c r="K22" s="818">
        <v>7.6</v>
      </c>
    </row>
    <row r="23" spans="1:11" ht="15" x14ac:dyDescent="0.2">
      <c r="A23" s="817">
        <v>15</v>
      </c>
      <c r="B23" s="818" t="s">
        <v>7124</v>
      </c>
      <c r="C23" s="819" t="s">
        <v>7125</v>
      </c>
      <c r="D23" s="818" t="s">
        <v>7126</v>
      </c>
      <c r="E23" s="818" t="s">
        <v>7105</v>
      </c>
      <c r="F23" s="818" t="s">
        <v>7127</v>
      </c>
      <c r="G23" s="817" t="s">
        <v>30</v>
      </c>
      <c r="H23" s="818" t="s">
        <v>7062</v>
      </c>
      <c r="I23" s="818" t="s">
        <v>7128</v>
      </c>
      <c r="J23" s="818">
        <v>4.0999999999999996</v>
      </c>
      <c r="K23" s="818">
        <v>6.6</v>
      </c>
    </row>
    <row r="24" spans="1:11" ht="15" x14ac:dyDescent="0.2">
      <c r="A24" s="817">
        <v>16</v>
      </c>
      <c r="B24" s="818" t="s">
        <v>7129</v>
      </c>
      <c r="C24" s="819" t="s">
        <v>7130</v>
      </c>
      <c r="D24" s="818" t="s">
        <v>7131</v>
      </c>
      <c r="E24" s="818" t="s">
        <v>7105</v>
      </c>
      <c r="F24" s="818" t="s">
        <v>7127</v>
      </c>
      <c r="G24" s="817" t="s">
        <v>59</v>
      </c>
      <c r="H24" s="818" t="s">
        <v>7062</v>
      </c>
      <c r="I24" s="818" t="s">
        <v>7132</v>
      </c>
      <c r="J24" s="818">
        <v>-1.6</v>
      </c>
      <c r="K24" s="818">
        <v>0.4</v>
      </c>
    </row>
    <row r="25" spans="1:11" ht="30" x14ac:dyDescent="0.2">
      <c r="A25" s="817">
        <v>17</v>
      </c>
      <c r="B25" s="818" t="s">
        <v>7133</v>
      </c>
      <c r="C25" s="819" t="s">
        <v>7134</v>
      </c>
      <c r="D25" s="818" t="s">
        <v>7135</v>
      </c>
      <c r="E25" s="818" t="s">
        <v>7105</v>
      </c>
      <c r="F25" s="818" t="s">
        <v>7127</v>
      </c>
      <c r="G25" s="956" t="s">
        <v>7597</v>
      </c>
      <c r="H25" s="818" t="s">
        <v>7079</v>
      </c>
      <c r="I25" s="818" t="s">
        <v>7136</v>
      </c>
      <c r="J25" s="818">
        <v>-1.8</v>
      </c>
      <c r="K25" s="818">
        <v>0</v>
      </c>
    </row>
    <row r="26" spans="1:11" ht="15" x14ac:dyDescent="0.2">
      <c r="A26" s="817">
        <v>18</v>
      </c>
      <c r="B26" s="818" t="s">
        <v>7137</v>
      </c>
      <c r="C26" s="819" t="s">
        <v>7138</v>
      </c>
      <c r="D26" s="818" t="s">
        <v>7139</v>
      </c>
      <c r="E26" s="818" t="s">
        <v>7105</v>
      </c>
      <c r="F26" s="818" t="s">
        <v>7127</v>
      </c>
      <c r="G26" s="817" t="s">
        <v>30</v>
      </c>
      <c r="H26" s="818" t="s">
        <v>7062</v>
      </c>
      <c r="I26" s="818" t="s">
        <v>7140</v>
      </c>
      <c r="J26" s="818">
        <v>2.5</v>
      </c>
      <c r="K26" s="818">
        <v>4.5</v>
      </c>
    </row>
    <row r="27" spans="1:11" ht="15" x14ac:dyDescent="0.2">
      <c r="A27" s="817">
        <v>19</v>
      </c>
      <c r="B27" s="818" t="s">
        <v>7141</v>
      </c>
      <c r="C27" s="819" t="s">
        <v>7142</v>
      </c>
      <c r="D27" s="818" t="s">
        <v>7143</v>
      </c>
      <c r="E27" s="818" t="s">
        <v>7105</v>
      </c>
      <c r="F27" s="818" t="s">
        <v>7127</v>
      </c>
      <c r="G27" s="817" t="s">
        <v>59</v>
      </c>
      <c r="H27" s="818" t="s">
        <v>7062</v>
      </c>
      <c r="I27" s="818" t="s">
        <v>7144</v>
      </c>
      <c r="J27" s="818">
        <v>3.5</v>
      </c>
      <c r="K27" s="818">
        <v>5</v>
      </c>
    </row>
    <row r="28" spans="1:11" ht="45" x14ac:dyDescent="0.2">
      <c r="A28" s="817">
        <v>20</v>
      </c>
      <c r="B28" s="818" t="s">
        <v>7145</v>
      </c>
      <c r="C28" s="819" t="s">
        <v>6545</v>
      </c>
      <c r="D28" s="818" t="s">
        <v>7146</v>
      </c>
      <c r="E28" s="818" t="s">
        <v>7105</v>
      </c>
      <c r="F28" s="818" t="s">
        <v>7127</v>
      </c>
      <c r="G28" s="956" t="s">
        <v>7598</v>
      </c>
      <c r="H28" s="818" t="s">
        <v>7079</v>
      </c>
      <c r="I28" s="818" t="s">
        <v>7147</v>
      </c>
      <c r="J28" s="818" t="s">
        <v>7148</v>
      </c>
      <c r="K28" s="818">
        <v>4.2</v>
      </c>
    </row>
    <row r="29" spans="1:11" ht="45" x14ac:dyDescent="0.2">
      <c r="A29" s="817">
        <v>21</v>
      </c>
      <c r="B29" s="818" t="s">
        <v>7149</v>
      </c>
      <c r="C29" s="819" t="s">
        <v>7150</v>
      </c>
      <c r="D29" s="818" t="s">
        <v>7151</v>
      </c>
      <c r="E29" s="818" t="s">
        <v>7105</v>
      </c>
      <c r="F29" s="818" t="s">
        <v>7127</v>
      </c>
      <c r="G29" s="956" t="s">
        <v>7598</v>
      </c>
      <c r="H29" s="818" t="s">
        <v>7079</v>
      </c>
      <c r="I29" s="818" t="s">
        <v>7152</v>
      </c>
      <c r="J29" s="818" t="s">
        <v>7153</v>
      </c>
      <c r="K29" s="818">
        <v>2.6</v>
      </c>
    </row>
    <row r="30" spans="1:11" ht="45.75" customHeight="1" x14ac:dyDescent="0.2">
      <c r="A30" s="817">
        <v>22</v>
      </c>
      <c r="B30" s="818" t="s">
        <v>7154</v>
      </c>
      <c r="C30" s="819" t="s">
        <v>7155</v>
      </c>
      <c r="D30" s="818" t="s">
        <v>7156</v>
      </c>
      <c r="E30" s="818" t="s">
        <v>7105</v>
      </c>
      <c r="F30" s="818" t="s">
        <v>7127</v>
      </c>
      <c r="G30" s="956" t="s">
        <v>7599</v>
      </c>
      <c r="H30" s="818" t="s">
        <v>7079</v>
      </c>
      <c r="I30" s="818" t="s">
        <v>7157</v>
      </c>
      <c r="J30" s="818" t="s">
        <v>7158</v>
      </c>
      <c r="K30" s="818">
        <v>2.5</v>
      </c>
    </row>
    <row r="31" spans="1:11" ht="15" x14ac:dyDescent="0.2">
      <c r="A31" s="812" t="s">
        <v>51</v>
      </c>
      <c r="B31" s="813"/>
      <c r="C31" s="820" t="s">
        <v>7159</v>
      </c>
      <c r="D31" s="818"/>
      <c r="E31" s="818"/>
      <c r="F31" s="818"/>
      <c r="G31" s="817"/>
      <c r="H31" s="818"/>
      <c r="I31" s="818"/>
      <c r="J31" s="818"/>
      <c r="K31" s="818"/>
    </row>
    <row r="32" spans="1:11" ht="30" x14ac:dyDescent="0.2">
      <c r="A32" s="817">
        <v>23</v>
      </c>
      <c r="B32" s="818" t="s">
        <v>7160</v>
      </c>
      <c r="C32" s="819" t="s">
        <v>7161</v>
      </c>
      <c r="D32" s="818" t="s">
        <v>7162</v>
      </c>
      <c r="E32" s="818" t="s">
        <v>7163</v>
      </c>
      <c r="F32" s="818" t="s">
        <v>900</v>
      </c>
      <c r="G32" s="817" t="s">
        <v>30</v>
      </c>
      <c r="H32" s="818" t="s">
        <v>7062</v>
      </c>
      <c r="I32" s="818" t="s">
        <v>7164</v>
      </c>
      <c r="J32" s="818">
        <v>4.5</v>
      </c>
      <c r="K32" s="818">
        <v>7.5</v>
      </c>
    </row>
    <row r="33" spans="1:11" ht="30" x14ac:dyDescent="0.2">
      <c r="A33" s="817">
        <v>24</v>
      </c>
      <c r="B33" s="818" t="s">
        <v>7165</v>
      </c>
      <c r="C33" s="819" t="s">
        <v>7166</v>
      </c>
      <c r="D33" s="818" t="s">
        <v>7167</v>
      </c>
      <c r="E33" s="818" t="s">
        <v>7163</v>
      </c>
      <c r="F33" s="818" t="s">
        <v>900</v>
      </c>
      <c r="G33" s="817" t="s">
        <v>30</v>
      </c>
      <c r="H33" s="818" t="s">
        <v>7079</v>
      </c>
      <c r="I33" s="818" t="s">
        <v>7168</v>
      </c>
      <c r="J33" s="818">
        <v>1</v>
      </c>
      <c r="K33" s="818">
        <v>3.2</v>
      </c>
    </row>
    <row r="34" spans="1:11" ht="30" x14ac:dyDescent="0.2">
      <c r="A34" s="817">
        <v>25</v>
      </c>
      <c r="B34" s="818" t="s">
        <v>7169</v>
      </c>
      <c r="C34" s="819" t="s">
        <v>7170</v>
      </c>
      <c r="D34" s="818" t="s">
        <v>7171</v>
      </c>
      <c r="E34" s="818" t="s">
        <v>7163</v>
      </c>
      <c r="F34" s="818" t="s">
        <v>900</v>
      </c>
      <c r="G34" s="817" t="s">
        <v>59</v>
      </c>
      <c r="H34" s="818" t="s">
        <v>7062</v>
      </c>
      <c r="I34" s="818" t="s">
        <v>7172</v>
      </c>
      <c r="J34" s="818">
        <v>4.7</v>
      </c>
      <c r="K34" s="818">
        <v>6.9</v>
      </c>
    </row>
    <row r="35" spans="1:11" ht="30" x14ac:dyDescent="0.2">
      <c r="A35" s="817">
        <v>26</v>
      </c>
      <c r="B35" s="818" t="s">
        <v>7173</v>
      </c>
      <c r="C35" s="819" t="s">
        <v>7174</v>
      </c>
      <c r="D35" s="818" t="s">
        <v>7175</v>
      </c>
      <c r="E35" s="818" t="s">
        <v>7163</v>
      </c>
      <c r="F35" s="818" t="s">
        <v>900</v>
      </c>
      <c r="G35" s="817" t="s">
        <v>59</v>
      </c>
      <c r="H35" s="818" t="s">
        <v>7062</v>
      </c>
      <c r="I35" s="818" t="s">
        <v>7176</v>
      </c>
      <c r="J35" s="818">
        <v>5.6</v>
      </c>
      <c r="K35" s="818">
        <v>7</v>
      </c>
    </row>
    <row r="36" spans="1:11" ht="30" x14ac:dyDescent="0.2">
      <c r="A36" s="817">
        <v>27</v>
      </c>
      <c r="B36" s="818" t="s">
        <v>7177</v>
      </c>
      <c r="C36" s="819" t="s">
        <v>7178</v>
      </c>
      <c r="D36" s="818" t="s">
        <v>7179</v>
      </c>
      <c r="E36" s="818" t="s">
        <v>7163</v>
      </c>
      <c r="F36" s="818" t="s">
        <v>900</v>
      </c>
      <c r="G36" s="817" t="s">
        <v>7078</v>
      </c>
      <c r="H36" s="818" t="s">
        <v>7062</v>
      </c>
      <c r="I36" s="818" t="s">
        <v>7180</v>
      </c>
      <c r="J36" s="818">
        <v>4.3</v>
      </c>
      <c r="K36" s="818">
        <v>6.8</v>
      </c>
    </row>
    <row r="37" spans="1:11" ht="30" x14ac:dyDescent="0.2">
      <c r="A37" s="817">
        <v>28</v>
      </c>
      <c r="B37" s="818" t="s">
        <v>7181</v>
      </c>
      <c r="C37" s="819" t="s">
        <v>7182</v>
      </c>
      <c r="D37" s="818" t="s">
        <v>7183</v>
      </c>
      <c r="E37" s="818" t="s">
        <v>7163</v>
      </c>
      <c r="F37" s="818" t="s">
        <v>900</v>
      </c>
      <c r="G37" s="817" t="s">
        <v>7078</v>
      </c>
      <c r="H37" s="818" t="s">
        <v>7062</v>
      </c>
      <c r="I37" s="818" t="s">
        <v>7184</v>
      </c>
      <c r="J37" s="818">
        <v>4.5999999999999996</v>
      </c>
      <c r="K37" s="818">
        <v>7.2</v>
      </c>
    </row>
    <row r="38" spans="1:11" ht="30" x14ac:dyDescent="0.2">
      <c r="A38" s="817">
        <v>29</v>
      </c>
      <c r="B38" s="818" t="s">
        <v>7185</v>
      </c>
      <c r="C38" s="819" t="s">
        <v>7186</v>
      </c>
      <c r="D38" s="818" t="s">
        <v>7187</v>
      </c>
      <c r="E38" s="818" t="s">
        <v>7163</v>
      </c>
      <c r="F38" s="818" t="s">
        <v>900</v>
      </c>
      <c r="G38" s="817" t="s">
        <v>30</v>
      </c>
      <c r="H38" s="818" t="s">
        <v>7079</v>
      </c>
      <c r="I38" s="818" t="s">
        <v>7188</v>
      </c>
      <c r="J38" s="818">
        <v>1.2</v>
      </c>
      <c r="K38" s="818">
        <v>3.6</v>
      </c>
    </row>
    <row r="39" spans="1:11" ht="30" x14ac:dyDescent="0.2">
      <c r="A39" s="817">
        <v>30</v>
      </c>
      <c r="B39" s="818" t="s">
        <v>7189</v>
      </c>
      <c r="C39" s="819" t="s">
        <v>7190</v>
      </c>
      <c r="D39" s="818" t="s">
        <v>7191</v>
      </c>
      <c r="E39" s="818" t="s">
        <v>7163</v>
      </c>
      <c r="F39" s="818" t="s">
        <v>900</v>
      </c>
      <c r="G39" s="817" t="s">
        <v>30</v>
      </c>
      <c r="H39" s="818" t="s">
        <v>7062</v>
      </c>
      <c r="I39" s="818" t="s">
        <v>7192</v>
      </c>
      <c r="J39" s="818">
        <v>2.7</v>
      </c>
      <c r="K39" s="818">
        <v>5.2</v>
      </c>
    </row>
    <row r="40" spans="1:11" ht="30" x14ac:dyDescent="0.2">
      <c r="A40" s="817">
        <v>31</v>
      </c>
      <c r="B40" s="818" t="s">
        <v>7193</v>
      </c>
      <c r="C40" s="819" t="s">
        <v>7194</v>
      </c>
      <c r="D40" s="818" t="s">
        <v>7195</v>
      </c>
      <c r="E40" s="818" t="s">
        <v>7163</v>
      </c>
      <c r="F40" s="818" t="s">
        <v>7196</v>
      </c>
      <c r="G40" s="817" t="s">
        <v>30</v>
      </c>
      <c r="H40" s="818" t="s">
        <v>7079</v>
      </c>
      <c r="I40" s="818" t="s">
        <v>7197</v>
      </c>
      <c r="J40" s="818">
        <v>2</v>
      </c>
      <c r="K40" s="818">
        <v>4</v>
      </c>
    </row>
    <row r="41" spans="1:11" ht="30" x14ac:dyDescent="0.2">
      <c r="A41" s="817">
        <v>32</v>
      </c>
      <c r="B41" s="818" t="s">
        <v>7198</v>
      </c>
      <c r="C41" s="819" t="s">
        <v>7199</v>
      </c>
      <c r="D41" s="818" t="s">
        <v>7200</v>
      </c>
      <c r="E41" s="818" t="s">
        <v>7163</v>
      </c>
      <c r="F41" s="818" t="s">
        <v>7196</v>
      </c>
      <c r="G41" s="817" t="s">
        <v>30</v>
      </c>
      <c r="H41" s="818" t="s">
        <v>7062</v>
      </c>
      <c r="I41" s="818" t="s">
        <v>7201</v>
      </c>
      <c r="J41" s="818">
        <v>5.0999999999999996</v>
      </c>
      <c r="K41" s="818">
        <v>7.1</v>
      </c>
    </row>
    <row r="42" spans="1:11" ht="30" x14ac:dyDescent="0.2">
      <c r="A42" s="817">
        <v>33</v>
      </c>
      <c r="B42" s="818" t="s">
        <v>7202</v>
      </c>
      <c r="C42" s="819" t="s">
        <v>7203</v>
      </c>
      <c r="D42" s="818" t="s">
        <v>7204</v>
      </c>
      <c r="E42" s="818" t="s">
        <v>7163</v>
      </c>
      <c r="F42" s="818" t="s">
        <v>7196</v>
      </c>
      <c r="G42" s="817" t="s">
        <v>30</v>
      </c>
      <c r="H42" s="818" t="s">
        <v>7062</v>
      </c>
      <c r="I42" s="818" t="s">
        <v>7205</v>
      </c>
      <c r="J42" s="818">
        <v>5.2</v>
      </c>
      <c r="K42" s="818">
        <v>8.1999999999999993</v>
      </c>
    </row>
    <row r="43" spans="1:11" ht="45" x14ac:dyDescent="0.2">
      <c r="A43" s="817">
        <v>34</v>
      </c>
      <c r="B43" s="818" t="s">
        <v>7206</v>
      </c>
      <c r="C43" s="819" t="s">
        <v>7207</v>
      </c>
      <c r="D43" s="818" t="s">
        <v>7208</v>
      </c>
      <c r="E43" s="818" t="s">
        <v>7163</v>
      </c>
      <c r="F43" s="818" t="s">
        <v>7196</v>
      </c>
      <c r="G43" s="817" t="s">
        <v>30</v>
      </c>
      <c r="H43" s="818" t="s">
        <v>7079</v>
      </c>
      <c r="I43" s="818" t="s">
        <v>7209</v>
      </c>
      <c r="J43" s="818">
        <v>-0.8</v>
      </c>
      <c r="K43" s="818">
        <v>2.4</v>
      </c>
    </row>
    <row r="44" spans="1:11" ht="30" x14ac:dyDescent="0.2">
      <c r="A44" s="817">
        <v>35</v>
      </c>
      <c r="B44" s="818" t="s">
        <v>7210</v>
      </c>
      <c r="C44" s="819" t="s">
        <v>7211</v>
      </c>
      <c r="D44" s="818" t="s">
        <v>7212</v>
      </c>
      <c r="E44" s="818" t="s">
        <v>7163</v>
      </c>
      <c r="F44" s="818" t="s">
        <v>7196</v>
      </c>
      <c r="G44" s="817" t="s">
        <v>30</v>
      </c>
      <c r="H44" s="818" t="s">
        <v>7062</v>
      </c>
      <c r="I44" s="818" t="s">
        <v>7213</v>
      </c>
      <c r="J44" s="818">
        <v>4.2</v>
      </c>
      <c r="K44" s="818">
        <v>6.3</v>
      </c>
    </row>
    <row r="45" spans="1:11" ht="30" x14ac:dyDescent="0.2">
      <c r="A45" s="817">
        <v>36</v>
      </c>
      <c r="B45" s="818" t="s">
        <v>7214</v>
      </c>
      <c r="C45" s="819" t="s">
        <v>7215</v>
      </c>
      <c r="D45" s="818" t="s">
        <v>7216</v>
      </c>
      <c r="E45" s="818" t="s">
        <v>7163</v>
      </c>
      <c r="F45" s="818" t="s">
        <v>7196</v>
      </c>
      <c r="G45" s="956" t="s">
        <v>7597</v>
      </c>
      <c r="H45" s="818" t="s">
        <v>7079</v>
      </c>
      <c r="I45" s="818" t="s">
        <v>7217</v>
      </c>
      <c r="J45" s="818">
        <v>0.5</v>
      </c>
      <c r="K45" s="818">
        <v>1.5</v>
      </c>
    </row>
    <row r="46" spans="1:11" ht="30" x14ac:dyDescent="0.2">
      <c r="A46" s="817">
        <v>37</v>
      </c>
      <c r="B46" s="818" t="s">
        <v>7218</v>
      </c>
      <c r="C46" s="819" t="s">
        <v>7219</v>
      </c>
      <c r="D46" s="818" t="s">
        <v>7220</v>
      </c>
      <c r="E46" s="818" t="s">
        <v>7163</v>
      </c>
      <c r="F46" s="818" t="s">
        <v>7196</v>
      </c>
      <c r="G46" s="817" t="s">
        <v>59</v>
      </c>
      <c r="H46" s="818" t="s">
        <v>7062</v>
      </c>
      <c r="I46" s="818" t="s">
        <v>7221</v>
      </c>
      <c r="J46" s="818">
        <v>5.5</v>
      </c>
      <c r="K46" s="818">
        <v>6.9</v>
      </c>
    </row>
    <row r="47" spans="1:11" ht="30" x14ac:dyDescent="0.2">
      <c r="A47" s="817">
        <v>38</v>
      </c>
      <c r="B47" s="818" t="s">
        <v>7222</v>
      </c>
      <c r="C47" s="819" t="s">
        <v>7223</v>
      </c>
      <c r="D47" s="818" t="s">
        <v>7224</v>
      </c>
      <c r="E47" s="818" t="s">
        <v>7163</v>
      </c>
      <c r="F47" s="818" t="s">
        <v>7196</v>
      </c>
      <c r="G47" s="817" t="s">
        <v>30</v>
      </c>
      <c r="H47" s="818" t="s">
        <v>7079</v>
      </c>
      <c r="I47" s="818" t="s">
        <v>7225</v>
      </c>
      <c r="J47" s="818">
        <v>0.6</v>
      </c>
      <c r="K47" s="818">
        <v>2.2000000000000002</v>
      </c>
    </row>
    <row r="48" spans="1:11" ht="30" x14ac:dyDescent="0.2">
      <c r="A48" s="817">
        <v>39</v>
      </c>
      <c r="B48" s="818" t="s">
        <v>7226</v>
      </c>
      <c r="C48" s="819" t="s">
        <v>7227</v>
      </c>
      <c r="D48" s="818" t="s">
        <v>7228</v>
      </c>
      <c r="E48" s="818" t="s">
        <v>7163</v>
      </c>
      <c r="F48" s="818" t="s">
        <v>7196</v>
      </c>
      <c r="G48" s="817" t="s">
        <v>59</v>
      </c>
      <c r="H48" s="818" t="s">
        <v>7062</v>
      </c>
      <c r="I48" s="818" t="s">
        <v>7229</v>
      </c>
      <c r="J48" s="818">
        <v>5.3</v>
      </c>
      <c r="K48" s="818">
        <v>5.9</v>
      </c>
    </row>
    <row r="49" spans="1:11" ht="30" x14ac:dyDescent="0.2">
      <c r="A49" s="817">
        <v>40</v>
      </c>
      <c r="B49" s="818" t="s">
        <v>7230</v>
      </c>
      <c r="C49" s="819" t="s">
        <v>7231</v>
      </c>
      <c r="D49" s="818" t="s">
        <v>7232</v>
      </c>
      <c r="E49" s="818" t="s">
        <v>7163</v>
      </c>
      <c r="F49" s="818" t="s">
        <v>7196</v>
      </c>
      <c r="G49" s="817" t="s">
        <v>30</v>
      </c>
      <c r="H49" s="818" t="s">
        <v>7062</v>
      </c>
      <c r="I49" s="818" t="s">
        <v>7233</v>
      </c>
      <c r="J49" s="818">
        <v>5.0999999999999996</v>
      </c>
      <c r="K49" s="818">
        <v>7</v>
      </c>
    </row>
    <row r="50" spans="1:11" ht="30" x14ac:dyDescent="0.2">
      <c r="A50" s="817">
        <v>41</v>
      </c>
      <c r="B50" s="818" t="s">
        <v>7234</v>
      </c>
      <c r="C50" s="819" t="s">
        <v>7235</v>
      </c>
      <c r="D50" s="818" t="s">
        <v>7236</v>
      </c>
      <c r="E50" s="818" t="s">
        <v>7163</v>
      </c>
      <c r="F50" s="818" t="s">
        <v>7196</v>
      </c>
      <c r="G50" s="817" t="s">
        <v>30</v>
      </c>
      <c r="H50" s="818" t="s">
        <v>7062</v>
      </c>
      <c r="I50" s="818" t="s">
        <v>7237</v>
      </c>
      <c r="J50" s="818">
        <v>3.84</v>
      </c>
      <c r="K50" s="818">
        <v>7.1</v>
      </c>
    </row>
    <row r="51" spans="1:11" ht="30" x14ac:dyDescent="0.2">
      <c r="A51" s="817">
        <v>42</v>
      </c>
      <c r="B51" s="818" t="s">
        <v>7238</v>
      </c>
      <c r="C51" s="819" t="s">
        <v>7239</v>
      </c>
      <c r="D51" s="818" t="s">
        <v>7240</v>
      </c>
      <c r="E51" s="818" t="s">
        <v>7163</v>
      </c>
      <c r="F51" s="818" t="s">
        <v>7196</v>
      </c>
      <c r="G51" s="817" t="s">
        <v>30</v>
      </c>
      <c r="H51" s="818" t="s">
        <v>7062</v>
      </c>
      <c r="I51" s="818" t="s">
        <v>7241</v>
      </c>
      <c r="J51" s="818">
        <v>5.4</v>
      </c>
      <c r="K51" s="818">
        <v>7.2</v>
      </c>
    </row>
    <row r="52" spans="1:11" ht="30" x14ac:dyDescent="0.2">
      <c r="A52" s="817">
        <v>43</v>
      </c>
      <c r="B52" s="818" t="s">
        <v>7242</v>
      </c>
      <c r="C52" s="819" t="s">
        <v>7243</v>
      </c>
      <c r="D52" s="818" t="s">
        <v>7244</v>
      </c>
      <c r="E52" s="818" t="s">
        <v>7163</v>
      </c>
      <c r="F52" s="818" t="s">
        <v>7196</v>
      </c>
      <c r="G52" s="817" t="s">
        <v>30</v>
      </c>
      <c r="H52" s="818" t="s">
        <v>7079</v>
      </c>
      <c r="I52" s="818" t="s">
        <v>7245</v>
      </c>
      <c r="J52" s="818">
        <v>0.9</v>
      </c>
      <c r="K52" s="818">
        <v>2.2000000000000002</v>
      </c>
    </row>
    <row r="53" spans="1:11" ht="30" x14ac:dyDescent="0.2">
      <c r="A53" s="817">
        <v>44</v>
      </c>
      <c r="B53" s="818" t="s">
        <v>7246</v>
      </c>
      <c r="C53" s="819" t="s">
        <v>7247</v>
      </c>
      <c r="D53" s="818" t="s">
        <v>7248</v>
      </c>
      <c r="E53" s="818" t="s">
        <v>7163</v>
      </c>
      <c r="F53" s="818" t="s">
        <v>7196</v>
      </c>
      <c r="G53" s="817" t="s">
        <v>30</v>
      </c>
      <c r="H53" s="818" t="s">
        <v>7079</v>
      </c>
      <c r="I53" s="818" t="s">
        <v>7249</v>
      </c>
      <c r="J53" s="818">
        <v>1</v>
      </c>
      <c r="K53" s="818">
        <v>2.6</v>
      </c>
    </row>
    <row r="54" spans="1:11" ht="30" x14ac:dyDescent="0.2">
      <c r="A54" s="817">
        <v>45</v>
      </c>
      <c r="B54" s="818" t="s">
        <v>7250</v>
      </c>
      <c r="C54" s="819" t="s">
        <v>7251</v>
      </c>
      <c r="D54" s="818" t="s">
        <v>7252</v>
      </c>
      <c r="E54" s="818" t="s">
        <v>7163</v>
      </c>
      <c r="F54" s="818" t="s">
        <v>7196</v>
      </c>
      <c r="G54" s="817" t="s">
        <v>7078</v>
      </c>
      <c r="H54" s="818" t="s">
        <v>7079</v>
      </c>
      <c r="I54" s="818" t="s">
        <v>7253</v>
      </c>
      <c r="J54" s="818">
        <v>-1</v>
      </c>
      <c r="K54" s="818">
        <v>1.5</v>
      </c>
    </row>
    <row r="55" spans="1:11" ht="30" x14ac:dyDescent="0.2">
      <c r="A55" s="817">
        <v>46</v>
      </c>
      <c r="B55" s="818" t="s">
        <v>7254</v>
      </c>
      <c r="C55" s="819" t="s">
        <v>7255</v>
      </c>
      <c r="D55" s="818" t="s">
        <v>7256</v>
      </c>
      <c r="E55" s="818" t="s">
        <v>7163</v>
      </c>
      <c r="F55" s="818" t="s">
        <v>7196</v>
      </c>
      <c r="G55" s="817" t="s">
        <v>30</v>
      </c>
      <c r="H55" s="818" t="s">
        <v>7062</v>
      </c>
      <c r="I55" s="818" t="s">
        <v>7253</v>
      </c>
      <c r="J55" s="818">
        <v>1.7</v>
      </c>
      <c r="K55" s="818">
        <v>4.2</v>
      </c>
    </row>
    <row r="56" spans="1:11" ht="30" x14ac:dyDescent="0.2">
      <c r="A56" s="817">
        <v>47</v>
      </c>
      <c r="B56" s="818" t="s">
        <v>7257</v>
      </c>
      <c r="C56" s="819" t="s">
        <v>7258</v>
      </c>
      <c r="D56" s="818" t="s">
        <v>7259</v>
      </c>
      <c r="E56" s="818" t="s">
        <v>7163</v>
      </c>
      <c r="F56" s="818" t="s">
        <v>7196</v>
      </c>
      <c r="G56" s="817" t="s">
        <v>30</v>
      </c>
      <c r="H56" s="818" t="s">
        <v>7062</v>
      </c>
      <c r="I56" s="818" t="s">
        <v>7260</v>
      </c>
      <c r="J56" s="818">
        <v>2</v>
      </c>
      <c r="K56" s="818">
        <v>4.5</v>
      </c>
    </row>
    <row r="57" spans="1:11" ht="15" x14ac:dyDescent="0.2">
      <c r="A57" s="817">
        <v>48</v>
      </c>
      <c r="B57" s="818" t="s">
        <v>7261</v>
      </c>
      <c r="C57" s="819" t="s">
        <v>7262</v>
      </c>
      <c r="D57" s="818" t="s">
        <v>7263</v>
      </c>
      <c r="E57" s="818" t="s">
        <v>7163</v>
      </c>
      <c r="F57" s="818" t="s">
        <v>7127</v>
      </c>
      <c r="G57" s="817" t="s">
        <v>30</v>
      </c>
      <c r="H57" s="818" t="s">
        <v>7062</v>
      </c>
      <c r="I57" s="818" t="s">
        <v>7264</v>
      </c>
      <c r="J57" s="818">
        <v>4.3</v>
      </c>
      <c r="K57" s="818">
        <v>6</v>
      </c>
    </row>
    <row r="58" spans="1:11" ht="30" x14ac:dyDescent="0.2">
      <c r="A58" s="817">
        <v>49</v>
      </c>
      <c r="B58" s="818" t="s">
        <v>7265</v>
      </c>
      <c r="C58" s="819" t="s">
        <v>7266</v>
      </c>
      <c r="D58" s="818" t="s">
        <v>7267</v>
      </c>
      <c r="E58" s="818" t="s">
        <v>7163</v>
      </c>
      <c r="F58" s="818" t="s">
        <v>7127</v>
      </c>
      <c r="G58" s="817" t="s">
        <v>30</v>
      </c>
      <c r="H58" s="818" t="s">
        <v>7079</v>
      </c>
      <c r="I58" s="818" t="s">
        <v>7268</v>
      </c>
      <c r="J58" s="818">
        <v>-0.2</v>
      </c>
      <c r="K58" s="818">
        <v>1.8</v>
      </c>
    </row>
    <row r="59" spans="1:11" ht="15" x14ac:dyDescent="0.2">
      <c r="A59" s="817">
        <v>50</v>
      </c>
      <c r="B59" s="818" t="s">
        <v>7269</v>
      </c>
      <c r="C59" s="819" t="s">
        <v>7270</v>
      </c>
      <c r="D59" s="818" t="s">
        <v>7271</v>
      </c>
      <c r="E59" s="818" t="s">
        <v>7163</v>
      </c>
      <c r="F59" s="818" t="s">
        <v>7127</v>
      </c>
      <c r="G59" s="817" t="s">
        <v>30</v>
      </c>
      <c r="H59" s="818" t="s">
        <v>7062</v>
      </c>
      <c r="I59" s="818" t="s">
        <v>7272</v>
      </c>
      <c r="J59" s="818">
        <v>4.8</v>
      </c>
      <c r="K59" s="818">
        <v>6.6</v>
      </c>
    </row>
    <row r="60" spans="1:11" ht="15" x14ac:dyDescent="0.2">
      <c r="A60" s="817">
        <v>51</v>
      </c>
      <c r="B60" s="818" t="s">
        <v>7273</v>
      </c>
      <c r="C60" s="819" t="s">
        <v>7274</v>
      </c>
      <c r="D60" s="818" t="s">
        <v>7275</v>
      </c>
      <c r="E60" s="818" t="s">
        <v>7163</v>
      </c>
      <c r="F60" s="818" t="s">
        <v>7127</v>
      </c>
      <c r="G60" s="817" t="s">
        <v>59</v>
      </c>
      <c r="H60" s="818" t="s">
        <v>7062</v>
      </c>
      <c r="I60" s="818" t="s">
        <v>7276</v>
      </c>
      <c r="J60" s="818">
        <v>4.8</v>
      </c>
      <c r="K60" s="818">
        <v>5.6</v>
      </c>
    </row>
    <row r="61" spans="1:11" ht="15" x14ac:dyDescent="0.2">
      <c r="A61" s="817">
        <v>52</v>
      </c>
      <c r="B61" s="818" t="s">
        <v>7277</v>
      </c>
      <c r="C61" s="819" t="s">
        <v>7278</v>
      </c>
      <c r="D61" s="818" t="s">
        <v>7279</v>
      </c>
      <c r="E61" s="818" t="s">
        <v>7163</v>
      </c>
      <c r="F61" s="818" t="s">
        <v>7127</v>
      </c>
      <c r="G61" s="817" t="s">
        <v>7078</v>
      </c>
      <c r="H61" s="818" t="s">
        <v>7062</v>
      </c>
      <c r="I61" s="818" t="s">
        <v>7280</v>
      </c>
      <c r="J61" s="818">
        <v>3.7</v>
      </c>
      <c r="K61" s="818">
        <v>6.2</v>
      </c>
    </row>
    <row r="62" spans="1:11" ht="15" x14ac:dyDescent="0.2">
      <c r="A62" s="817">
        <v>53</v>
      </c>
      <c r="B62" s="818" t="s">
        <v>7281</v>
      </c>
      <c r="C62" s="819" t="s">
        <v>7282</v>
      </c>
      <c r="D62" s="818" t="s">
        <v>7283</v>
      </c>
      <c r="E62" s="818" t="s">
        <v>7163</v>
      </c>
      <c r="F62" s="818" t="s">
        <v>7127</v>
      </c>
      <c r="G62" s="817" t="s">
        <v>30</v>
      </c>
      <c r="H62" s="818" t="s">
        <v>7062</v>
      </c>
      <c r="I62" s="818" t="s">
        <v>7284</v>
      </c>
      <c r="J62" s="818">
        <v>1.7</v>
      </c>
      <c r="K62" s="818">
        <v>4.2</v>
      </c>
    </row>
    <row r="63" spans="1:11" ht="30" x14ac:dyDescent="0.2">
      <c r="A63" s="817">
        <v>54</v>
      </c>
      <c r="B63" s="818" t="s">
        <v>7285</v>
      </c>
      <c r="C63" s="819" t="s">
        <v>7286</v>
      </c>
      <c r="D63" s="818" t="s">
        <v>7287</v>
      </c>
      <c r="E63" s="818" t="s">
        <v>7163</v>
      </c>
      <c r="F63" s="818" t="s">
        <v>7127</v>
      </c>
      <c r="G63" s="817" t="s">
        <v>30</v>
      </c>
      <c r="H63" s="818" t="s">
        <v>7079</v>
      </c>
      <c r="I63" s="818" t="s">
        <v>7288</v>
      </c>
      <c r="J63" s="818">
        <v>-1.4</v>
      </c>
      <c r="K63" s="818">
        <v>1.6</v>
      </c>
    </row>
    <row r="64" spans="1:11" ht="15" x14ac:dyDescent="0.2">
      <c r="A64" s="812" t="s">
        <v>114</v>
      </c>
      <c r="B64" s="813"/>
      <c r="C64" s="820" t="s">
        <v>7289</v>
      </c>
      <c r="D64" s="818"/>
      <c r="E64" s="818"/>
      <c r="F64" s="818"/>
      <c r="G64" s="817"/>
      <c r="H64" s="818"/>
      <c r="I64" s="818"/>
      <c r="J64" s="818"/>
      <c r="K64" s="818"/>
    </row>
    <row r="65" spans="1:11" ht="30" x14ac:dyDescent="0.2">
      <c r="A65" s="817">
        <v>55</v>
      </c>
      <c r="B65" s="818" t="s">
        <v>7290</v>
      </c>
      <c r="C65" s="819" t="s">
        <v>7291</v>
      </c>
      <c r="D65" s="818" t="s">
        <v>7292</v>
      </c>
      <c r="E65" s="818" t="s">
        <v>7293</v>
      </c>
      <c r="F65" s="818" t="s">
        <v>900</v>
      </c>
      <c r="G65" s="817" t="s">
        <v>59</v>
      </c>
      <c r="H65" s="818" t="s">
        <v>7062</v>
      </c>
      <c r="I65" s="818" t="s">
        <v>7294</v>
      </c>
      <c r="J65" s="818">
        <v>7</v>
      </c>
      <c r="K65" s="818">
        <v>7.6</v>
      </c>
    </row>
    <row r="66" spans="1:11" ht="30" x14ac:dyDescent="0.2">
      <c r="A66" s="817">
        <v>56</v>
      </c>
      <c r="B66" s="818" t="s">
        <v>7295</v>
      </c>
      <c r="C66" s="819" t="s">
        <v>7296</v>
      </c>
      <c r="D66" s="818" t="s">
        <v>7297</v>
      </c>
      <c r="E66" s="818" t="s">
        <v>7293</v>
      </c>
      <c r="F66" s="818" t="s">
        <v>900</v>
      </c>
      <c r="G66" s="817" t="s">
        <v>59</v>
      </c>
      <c r="H66" s="818" t="s">
        <v>7062</v>
      </c>
      <c r="I66" s="818" t="s">
        <v>7298</v>
      </c>
      <c r="J66" s="818">
        <v>4.4000000000000004</v>
      </c>
      <c r="K66" s="818">
        <v>6.6</v>
      </c>
    </row>
    <row r="67" spans="1:11" ht="30" x14ac:dyDescent="0.2">
      <c r="A67" s="817">
        <v>57</v>
      </c>
      <c r="B67" s="818" t="s">
        <v>7299</v>
      </c>
      <c r="C67" s="819" t="s">
        <v>7300</v>
      </c>
      <c r="D67" s="818" t="s">
        <v>7301</v>
      </c>
      <c r="E67" s="818" t="s">
        <v>7293</v>
      </c>
      <c r="F67" s="818" t="s">
        <v>900</v>
      </c>
      <c r="G67" s="817" t="s">
        <v>59</v>
      </c>
      <c r="H67" s="818" t="s">
        <v>7062</v>
      </c>
      <c r="I67" s="818" t="s">
        <v>7302</v>
      </c>
      <c r="J67" s="818">
        <v>6.1</v>
      </c>
      <c r="K67" s="818">
        <v>7.1</v>
      </c>
    </row>
    <row r="68" spans="1:11" ht="30" x14ac:dyDescent="0.2">
      <c r="A68" s="817">
        <v>58</v>
      </c>
      <c r="B68" s="818" t="s">
        <v>7303</v>
      </c>
      <c r="C68" s="819" t="s">
        <v>7304</v>
      </c>
      <c r="D68" s="818" t="s">
        <v>7305</v>
      </c>
      <c r="E68" s="818" t="s">
        <v>7293</v>
      </c>
      <c r="F68" s="818" t="s">
        <v>900</v>
      </c>
      <c r="G68" s="817" t="s">
        <v>59</v>
      </c>
      <c r="H68" s="818" t="s">
        <v>7062</v>
      </c>
      <c r="I68" s="818" t="s">
        <v>7306</v>
      </c>
      <c r="J68" s="818">
        <v>5.0999999999999996</v>
      </c>
      <c r="K68" s="818">
        <v>6.4</v>
      </c>
    </row>
    <row r="69" spans="1:11" ht="30" x14ac:dyDescent="0.2">
      <c r="A69" s="817">
        <v>59</v>
      </c>
      <c r="B69" s="818" t="s">
        <v>7307</v>
      </c>
      <c r="C69" s="819" t="s">
        <v>7308</v>
      </c>
      <c r="D69" s="818" t="s">
        <v>7309</v>
      </c>
      <c r="E69" s="818" t="s">
        <v>7293</v>
      </c>
      <c r="F69" s="818" t="s">
        <v>900</v>
      </c>
      <c r="G69" s="817" t="s">
        <v>59</v>
      </c>
      <c r="H69" s="818" t="s">
        <v>7062</v>
      </c>
      <c r="I69" s="818" t="s">
        <v>7310</v>
      </c>
      <c r="J69" s="818">
        <v>5</v>
      </c>
      <c r="K69" s="818">
        <v>6.4</v>
      </c>
    </row>
    <row r="70" spans="1:11" ht="15" x14ac:dyDescent="0.2">
      <c r="A70" s="812" t="s">
        <v>94</v>
      </c>
      <c r="B70" s="813"/>
      <c r="C70" s="820" t="s">
        <v>7311</v>
      </c>
      <c r="D70" s="818"/>
      <c r="E70" s="818"/>
      <c r="F70" s="818"/>
      <c r="G70" s="817"/>
      <c r="H70" s="818"/>
      <c r="I70" s="818"/>
      <c r="J70" s="818"/>
      <c r="K70" s="818"/>
    </row>
    <row r="71" spans="1:11" ht="15" x14ac:dyDescent="0.2">
      <c r="A71" s="814" t="s">
        <v>7312</v>
      </c>
      <c r="B71" s="815"/>
      <c r="C71" s="816" t="s">
        <v>7313</v>
      </c>
      <c r="D71" s="818"/>
      <c r="E71" s="818"/>
      <c r="F71" s="818"/>
      <c r="G71" s="817"/>
      <c r="H71" s="818"/>
      <c r="I71" s="818"/>
      <c r="J71" s="818"/>
      <c r="K71" s="818"/>
    </row>
    <row r="72" spans="1:11" ht="30" x14ac:dyDescent="0.2">
      <c r="A72" s="817">
        <v>60</v>
      </c>
      <c r="B72" s="818" t="s">
        <v>7314</v>
      </c>
      <c r="C72" s="819" t="s">
        <v>7315</v>
      </c>
      <c r="D72" s="818" t="s">
        <v>7316</v>
      </c>
      <c r="E72" s="818" t="s">
        <v>7317</v>
      </c>
      <c r="F72" s="818" t="s">
        <v>83</v>
      </c>
      <c r="G72" s="817" t="s">
        <v>59</v>
      </c>
      <c r="H72" s="818" t="s">
        <v>7062</v>
      </c>
      <c r="I72" s="818" t="s">
        <v>7318</v>
      </c>
      <c r="J72" s="818">
        <v>5.95</v>
      </c>
      <c r="K72" s="818">
        <v>7.45</v>
      </c>
    </row>
    <row r="73" spans="1:11" ht="30" x14ac:dyDescent="0.2">
      <c r="A73" s="817">
        <v>61</v>
      </c>
      <c r="B73" s="818" t="s">
        <v>7319</v>
      </c>
      <c r="C73" s="819" t="s">
        <v>7320</v>
      </c>
      <c r="D73" s="818" t="s">
        <v>7321</v>
      </c>
      <c r="E73" s="818" t="s">
        <v>7322</v>
      </c>
      <c r="F73" s="818" t="s">
        <v>83</v>
      </c>
      <c r="G73" s="817" t="s">
        <v>59</v>
      </c>
      <c r="H73" s="818" t="s">
        <v>7062</v>
      </c>
      <c r="I73" s="818" t="s">
        <v>7323</v>
      </c>
      <c r="J73" s="818">
        <v>6.8</v>
      </c>
      <c r="K73" s="818">
        <v>7.4</v>
      </c>
    </row>
    <row r="74" spans="1:11" ht="30" x14ac:dyDescent="0.2">
      <c r="A74" s="817">
        <v>62</v>
      </c>
      <c r="B74" s="818" t="s">
        <v>7324</v>
      </c>
      <c r="C74" s="819" t="s">
        <v>7325</v>
      </c>
      <c r="D74" s="818" t="s">
        <v>7326</v>
      </c>
      <c r="E74" s="818" t="s">
        <v>7322</v>
      </c>
      <c r="F74" s="818" t="s">
        <v>83</v>
      </c>
      <c r="G74" s="817" t="s">
        <v>30</v>
      </c>
      <c r="H74" s="818" t="s">
        <v>7062</v>
      </c>
      <c r="I74" s="818" t="s">
        <v>7327</v>
      </c>
      <c r="J74" s="818">
        <v>6.8</v>
      </c>
      <c r="K74" s="818">
        <v>8</v>
      </c>
    </row>
    <row r="75" spans="1:11" ht="30" x14ac:dyDescent="0.2">
      <c r="A75" s="817">
        <v>63</v>
      </c>
      <c r="B75" s="818" t="s">
        <v>7328</v>
      </c>
      <c r="C75" s="819" t="s">
        <v>7329</v>
      </c>
      <c r="D75" s="818" t="s">
        <v>7330</v>
      </c>
      <c r="E75" s="818" t="s">
        <v>7322</v>
      </c>
      <c r="F75" s="818" t="s">
        <v>83</v>
      </c>
      <c r="G75" s="817" t="s">
        <v>30</v>
      </c>
      <c r="H75" s="818" t="s">
        <v>7062</v>
      </c>
      <c r="I75" s="818" t="s">
        <v>7331</v>
      </c>
      <c r="J75" s="818">
        <v>6.2</v>
      </c>
      <c r="K75" s="818">
        <v>7.8</v>
      </c>
    </row>
    <row r="76" spans="1:11" ht="30" x14ac:dyDescent="0.2">
      <c r="A76" s="817">
        <v>64</v>
      </c>
      <c r="B76" s="818" t="s">
        <v>7332</v>
      </c>
      <c r="C76" s="819" t="s">
        <v>7333</v>
      </c>
      <c r="D76" s="818" t="s">
        <v>7334</v>
      </c>
      <c r="E76" s="818" t="s">
        <v>7335</v>
      </c>
      <c r="F76" s="818" t="s">
        <v>7336</v>
      </c>
      <c r="G76" s="817" t="s">
        <v>7078</v>
      </c>
      <c r="H76" s="818" t="s">
        <v>7062</v>
      </c>
      <c r="I76" s="818" t="s">
        <v>7337</v>
      </c>
      <c r="J76" s="818">
        <v>6.3</v>
      </c>
      <c r="K76" s="818">
        <v>7.7</v>
      </c>
    </row>
    <row r="77" spans="1:11" ht="30" x14ac:dyDescent="0.2">
      <c r="A77" s="817">
        <v>65</v>
      </c>
      <c r="B77" s="818" t="s">
        <v>7338</v>
      </c>
      <c r="C77" s="819" t="s">
        <v>7339</v>
      </c>
      <c r="D77" s="818" t="s">
        <v>7340</v>
      </c>
      <c r="E77" s="818" t="s">
        <v>7341</v>
      </c>
      <c r="F77" s="818" t="s">
        <v>7096</v>
      </c>
      <c r="G77" s="817" t="s">
        <v>59</v>
      </c>
      <c r="H77" s="818" t="s">
        <v>7062</v>
      </c>
      <c r="I77" s="818" t="s">
        <v>7342</v>
      </c>
      <c r="J77" s="818">
        <v>-0.95</v>
      </c>
      <c r="K77" s="818">
        <v>1.3</v>
      </c>
    </row>
    <row r="78" spans="1:11" ht="30" x14ac:dyDescent="0.2">
      <c r="A78" s="817">
        <v>66</v>
      </c>
      <c r="B78" s="818" t="s">
        <v>7343</v>
      </c>
      <c r="C78" s="819" t="s">
        <v>7344</v>
      </c>
      <c r="D78" s="818" t="s">
        <v>7345</v>
      </c>
      <c r="E78" s="818" t="s">
        <v>7341</v>
      </c>
      <c r="F78" s="818" t="s">
        <v>7096</v>
      </c>
      <c r="G78" s="817" t="s">
        <v>7078</v>
      </c>
      <c r="H78" s="818" t="s">
        <v>7062</v>
      </c>
      <c r="I78" s="818" t="s">
        <v>7346</v>
      </c>
      <c r="J78" s="818">
        <v>2.2000000000000002</v>
      </c>
      <c r="K78" s="818">
        <v>3.6</v>
      </c>
    </row>
    <row r="79" spans="1:11" ht="30" x14ac:dyDescent="0.2">
      <c r="A79" s="817">
        <v>67</v>
      </c>
      <c r="B79" s="818" t="s">
        <v>7347</v>
      </c>
      <c r="C79" s="819" t="s">
        <v>7348</v>
      </c>
      <c r="D79" s="818" t="s">
        <v>7349</v>
      </c>
      <c r="E79" s="818" t="s">
        <v>7341</v>
      </c>
      <c r="F79" s="818" t="s">
        <v>7096</v>
      </c>
      <c r="G79" s="817" t="s">
        <v>30</v>
      </c>
      <c r="H79" s="818" t="s">
        <v>7062</v>
      </c>
      <c r="I79" s="818" t="s">
        <v>7350</v>
      </c>
      <c r="J79" s="818">
        <v>6.5</v>
      </c>
      <c r="K79" s="818">
        <v>7.9</v>
      </c>
    </row>
    <row r="80" spans="1:11" ht="30" x14ac:dyDescent="0.2">
      <c r="A80" s="817">
        <v>68</v>
      </c>
      <c r="B80" s="818" t="s">
        <v>7351</v>
      </c>
      <c r="C80" s="819" t="s">
        <v>7352</v>
      </c>
      <c r="D80" s="818" t="s">
        <v>7353</v>
      </c>
      <c r="E80" s="818" t="s">
        <v>7354</v>
      </c>
      <c r="F80" s="818" t="s">
        <v>7096</v>
      </c>
      <c r="G80" s="817" t="s">
        <v>30</v>
      </c>
      <c r="H80" s="818" t="s">
        <v>7062</v>
      </c>
      <c r="I80" s="818" t="s">
        <v>7355</v>
      </c>
      <c r="J80" s="818">
        <v>4.2</v>
      </c>
      <c r="K80" s="818">
        <v>5.6</v>
      </c>
    </row>
    <row r="81" spans="1:11" ht="15" x14ac:dyDescent="0.2">
      <c r="A81" s="814" t="s">
        <v>7356</v>
      </c>
      <c r="B81" s="815"/>
      <c r="C81" s="816" t="s">
        <v>7357</v>
      </c>
      <c r="D81" s="818"/>
      <c r="E81" s="818"/>
      <c r="F81" s="818"/>
      <c r="G81" s="817"/>
      <c r="H81" s="818"/>
      <c r="I81" s="818"/>
      <c r="J81" s="818"/>
      <c r="K81" s="818"/>
    </row>
    <row r="82" spans="1:11" ht="30" x14ac:dyDescent="0.2">
      <c r="A82" s="817">
        <v>69</v>
      </c>
      <c r="B82" s="818" t="s">
        <v>7358</v>
      </c>
      <c r="C82" s="819" t="s">
        <v>7359</v>
      </c>
      <c r="D82" s="818" t="s">
        <v>7360</v>
      </c>
      <c r="E82" s="818" t="s">
        <v>7361</v>
      </c>
      <c r="F82" s="818" t="s">
        <v>6229</v>
      </c>
      <c r="G82" s="817" t="s">
        <v>59</v>
      </c>
      <c r="H82" s="818" t="s">
        <v>7062</v>
      </c>
      <c r="I82" s="818" t="s">
        <v>7362</v>
      </c>
      <c r="J82" s="818">
        <v>6.4</v>
      </c>
      <c r="K82" s="818">
        <v>7.6</v>
      </c>
    </row>
    <row r="83" spans="1:11" ht="30" x14ac:dyDescent="0.2">
      <c r="A83" s="817">
        <v>70</v>
      </c>
      <c r="B83" s="818" t="s">
        <v>7363</v>
      </c>
      <c r="C83" s="819" t="s">
        <v>7364</v>
      </c>
      <c r="D83" s="818" t="s">
        <v>7316</v>
      </c>
      <c r="E83" s="818" t="s">
        <v>7361</v>
      </c>
      <c r="F83" s="818" t="s">
        <v>6229</v>
      </c>
      <c r="G83" s="817" t="s">
        <v>59</v>
      </c>
      <c r="H83" s="818" t="s">
        <v>7062</v>
      </c>
      <c r="I83" s="818" t="s">
        <v>7365</v>
      </c>
      <c r="J83" s="818">
        <v>6.7</v>
      </c>
      <c r="K83" s="818">
        <v>7.9</v>
      </c>
    </row>
    <row r="84" spans="1:11" ht="30" x14ac:dyDescent="0.2">
      <c r="A84" s="817">
        <v>71</v>
      </c>
      <c r="B84" s="818" t="s">
        <v>7366</v>
      </c>
      <c r="C84" s="819" t="s">
        <v>7367</v>
      </c>
      <c r="D84" s="818" t="s">
        <v>7368</v>
      </c>
      <c r="E84" s="818" t="s">
        <v>7361</v>
      </c>
      <c r="F84" s="818" t="s">
        <v>6229</v>
      </c>
      <c r="G84" s="817" t="s">
        <v>59</v>
      </c>
      <c r="H84" s="818" t="s">
        <v>7062</v>
      </c>
      <c r="I84" s="818" t="s">
        <v>7369</v>
      </c>
      <c r="J84" s="818">
        <v>5.0999999999999996</v>
      </c>
      <c r="K84" s="818">
        <v>6.3</v>
      </c>
    </row>
    <row r="85" spans="1:11" ht="15" x14ac:dyDescent="0.2">
      <c r="A85" s="817">
        <v>72</v>
      </c>
      <c r="B85" s="818" t="s">
        <v>7370</v>
      </c>
      <c r="C85" s="819" t="s">
        <v>7371</v>
      </c>
      <c r="D85" s="818" t="s">
        <v>7372</v>
      </c>
      <c r="E85" s="818" t="s">
        <v>5097</v>
      </c>
      <c r="F85" s="818" t="s">
        <v>7127</v>
      </c>
      <c r="G85" s="817" t="s">
        <v>59</v>
      </c>
      <c r="H85" s="818" t="s">
        <v>7062</v>
      </c>
      <c r="I85" s="818" t="s">
        <v>7373</v>
      </c>
      <c r="J85" s="818">
        <v>3.6</v>
      </c>
      <c r="K85" s="818">
        <v>4.5999999999999996</v>
      </c>
    </row>
    <row r="86" spans="1:11" ht="15" x14ac:dyDescent="0.2">
      <c r="A86" s="817">
        <v>73</v>
      </c>
      <c r="B86" s="818" t="s">
        <v>7374</v>
      </c>
      <c r="C86" s="819" t="s">
        <v>7375</v>
      </c>
      <c r="D86" s="818" t="s">
        <v>7376</v>
      </c>
      <c r="E86" s="818" t="s">
        <v>5097</v>
      </c>
      <c r="F86" s="818" t="s">
        <v>7127</v>
      </c>
      <c r="G86" s="817" t="s">
        <v>59</v>
      </c>
      <c r="H86" s="818" t="s">
        <v>7062</v>
      </c>
      <c r="I86" s="818" t="s">
        <v>7377</v>
      </c>
      <c r="J86" s="818">
        <v>3.7</v>
      </c>
      <c r="K86" s="818">
        <v>4.7</v>
      </c>
    </row>
    <row r="87" spans="1:11" ht="15" x14ac:dyDescent="0.2">
      <c r="A87" s="817">
        <v>74</v>
      </c>
      <c r="B87" s="818" t="s">
        <v>7378</v>
      </c>
      <c r="C87" s="819" t="s">
        <v>7379</v>
      </c>
      <c r="D87" s="818" t="s">
        <v>7380</v>
      </c>
      <c r="E87" s="818" t="s">
        <v>5097</v>
      </c>
      <c r="F87" s="818" t="s">
        <v>7127</v>
      </c>
      <c r="G87" s="817" t="s">
        <v>30</v>
      </c>
      <c r="H87" s="818" t="s">
        <v>7062</v>
      </c>
      <c r="I87" s="818" t="s">
        <v>7381</v>
      </c>
      <c r="J87" s="818">
        <v>4.2</v>
      </c>
      <c r="K87" s="818">
        <v>5.9</v>
      </c>
    </row>
    <row r="88" spans="1:11" ht="15" x14ac:dyDescent="0.2">
      <c r="A88" s="817">
        <v>75</v>
      </c>
      <c r="B88" s="818" t="s">
        <v>7382</v>
      </c>
      <c r="C88" s="819" t="s">
        <v>7383</v>
      </c>
      <c r="D88" s="818" t="s">
        <v>7384</v>
      </c>
      <c r="E88" s="818" t="s">
        <v>5097</v>
      </c>
      <c r="F88" s="818" t="s">
        <v>7127</v>
      </c>
      <c r="G88" s="817" t="s">
        <v>59</v>
      </c>
      <c r="H88" s="818" t="s">
        <v>7062</v>
      </c>
      <c r="I88" s="818" t="s">
        <v>7385</v>
      </c>
      <c r="J88" s="818">
        <v>3.15</v>
      </c>
      <c r="K88" s="818">
        <v>4.3499999999999996</v>
      </c>
    </row>
    <row r="89" spans="1:11" ht="15" x14ac:dyDescent="0.2">
      <c r="A89" s="814" t="s">
        <v>7386</v>
      </c>
      <c r="B89" s="815"/>
      <c r="C89" s="816" t="s">
        <v>7387</v>
      </c>
      <c r="D89" s="818"/>
      <c r="E89" s="818"/>
      <c r="F89" s="818"/>
      <c r="G89" s="817"/>
      <c r="H89" s="818"/>
      <c r="I89" s="818"/>
      <c r="J89" s="818"/>
      <c r="K89" s="818"/>
    </row>
    <row r="90" spans="1:11" ht="30" x14ac:dyDescent="0.2">
      <c r="A90" s="817">
        <v>76</v>
      </c>
      <c r="B90" s="818" t="s">
        <v>7388</v>
      </c>
      <c r="C90" s="819" t="s">
        <v>7389</v>
      </c>
      <c r="D90" s="818" t="s">
        <v>7390</v>
      </c>
      <c r="E90" s="818" t="s">
        <v>7391</v>
      </c>
      <c r="F90" s="818" t="s">
        <v>7196</v>
      </c>
      <c r="G90" s="817" t="s">
        <v>30</v>
      </c>
      <c r="H90" s="818" t="s">
        <v>7062</v>
      </c>
      <c r="I90" s="818" t="s">
        <v>7392</v>
      </c>
      <c r="J90" s="818">
        <v>6.35</v>
      </c>
      <c r="K90" s="818">
        <v>7.05</v>
      </c>
    </row>
    <row r="91" spans="1:11" ht="15" x14ac:dyDescent="0.2">
      <c r="A91" s="814" t="s">
        <v>7393</v>
      </c>
      <c r="B91" s="815"/>
      <c r="C91" s="816" t="s">
        <v>7394</v>
      </c>
      <c r="D91" s="818"/>
      <c r="E91" s="818"/>
      <c r="F91" s="818"/>
      <c r="G91" s="817"/>
      <c r="H91" s="818"/>
      <c r="I91" s="818"/>
      <c r="J91" s="818"/>
      <c r="K91" s="818"/>
    </row>
    <row r="92" spans="1:11" ht="15" x14ac:dyDescent="0.2">
      <c r="A92" s="817">
        <v>77</v>
      </c>
      <c r="B92" s="818" t="s">
        <v>7395</v>
      </c>
      <c r="C92" s="819" t="s">
        <v>7396</v>
      </c>
      <c r="D92" s="818" t="s">
        <v>7397</v>
      </c>
      <c r="E92" s="818" t="s">
        <v>7398</v>
      </c>
      <c r="F92" s="818" t="s">
        <v>7127</v>
      </c>
      <c r="G92" s="817" t="s">
        <v>59</v>
      </c>
      <c r="H92" s="818" t="s">
        <v>7062</v>
      </c>
      <c r="I92" s="818" t="s">
        <v>7399</v>
      </c>
      <c r="J92" s="818"/>
      <c r="K92" s="818"/>
    </row>
    <row r="93" spans="1:11" ht="15" x14ac:dyDescent="0.2">
      <c r="A93" s="817">
        <v>78</v>
      </c>
      <c r="B93" s="818" t="s">
        <v>7400</v>
      </c>
      <c r="C93" s="819" t="s">
        <v>7401</v>
      </c>
      <c r="D93" s="818" t="s">
        <v>7402</v>
      </c>
      <c r="E93" s="818" t="s">
        <v>7398</v>
      </c>
      <c r="F93" s="818" t="s">
        <v>7127</v>
      </c>
      <c r="G93" s="817" t="s">
        <v>30</v>
      </c>
      <c r="H93" s="818" t="s">
        <v>7062</v>
      </c>
      <c r="I93" s="818" t="s">
        <v>7403</v>
      </c>
      <c r="J93" s="818">
        <v>4.6500000000000004</v>
      </c>
      <c r="K93" s="818">
        <v>6.15</v>
      </c>
    </row>
    <row r="94" spans="1:11" ht="15" x14ac:dyDescent="0.2">
      <c r="A94" s="817">
        <v>79</v>
      </c>
      <c r="B94" s="818" t="s">
        <v>7404</v>
      </c>
      <c r="C94" s="819" t="s">
        <v>7405</v>
      </c>
      <c r="D94" s="818" t="s">
        <v>7406</v>
      </c>
      <c r="E94" s="818" t="s">
        <v>7398</v>
      </c>
      <c r="F94" s="818" t="s">
        <v>7127</v>
      </c>
      <c r="G94" s="817" t="s">
        <v>30</v>
      </c>
      <c r="H94" s="818" t="s">
        <v>7062</v>
      </c>
      <c r="I94" s="818" t="s">
        <v>7407</v>
      </c>
      <c r="J94" s="818">
        <v>4.3</v>
      </c>
      <c r="K94" s="818">
        <v>5.7</v>
      </c>
    </row>
    <row r="95" spans="1:11" ht="15" x14ac:dyDescent="0.2">
      <c r="A95" s="817">
        <v>80</v>
      </c>
      <c r="B95" s="818" t="s">
        <v>7408</v>
      </c>
      <c r="C95" s="819" t="s">
        <v>7409</v>
      </c>
      <c r="D95" s="818" t="s">
        <v>7410</v>
      </c>
      <c r="E95" s="818" t="s">
        <v>7398</v>
      </c>
      <c r="F95" s="818" t="s">
        <v>7127</v>
      </c>
      <c r="G95" s="817" t="s">
        <v>30</v>
      </c>
      <c r="H95" s="818" t="s">
        <v>7062</v>
      </c>
      <c r="I95" s="818" t="s">
        <v>7411</v>
      </c>
      <c r="J95" s="818">
        <v>5.2</v>
      </c>
      <c r="K95" s="818">
        <v>6.4</v>
      </c>
    </row>
    <row r="96" spans="1:11" ht="15" x14ac:dyDescent="0.2">
      <c r="A96" s="817">
        <v>81</v>
      </c>
      <c r="B96" s="818" t="s">
        <v>7412</v>
      </c>
      <c r="C96" s="819" t="s">
        <v>7413</v>
      </c>
      <c r="D96" s="818" t="s">
        <v>7414</v>
      </c>
      <c r="E96" s="818" t="s">
        <v>7398</v>
      </c>
      <c r="F96" s="818" t="s">
        <v>7127</v>
      </c>
      <c r="G96" s="817" t="s">
        <v>59</v>
      </c>
      <c r="H96" s="818" t="s">
        <v>7062</v>
      </c>
      <c r="I96" s="818" t="s">
        <v>7415</v>
      </c>
      <c r="J96" s="818">
        <v>0.65</v>
      </c>
      <c r="K96" s="818">
        <v>1.85</v>
      </c>
    </row>
    <row r="97" spans="1:11" ht="15" x14ac:dyDescent="0.2">
      <c r="A97" s="817">
        <v>82</v>
      </c>
      <c r="B97" s="818" t="s">
        <v>7416</v>
      </c>
      <c r="C97" s="819" t="s">
        <v>7417</v>
      </c>
      <c r="D97" s="818" t="s">
        <v>7418</v>
      </c>
      <c r="E97" s="818" t="s">
        <v>7398</v>
      </c>
      <c r="F97" s="818" t="s">
        <v>7127</v>
      </c>
      <c r="G97" s="817" t="s">
        <v>59</v>
      </c>
      <c r="H97" s="818" t="s">
        <v>7062</v>
      </c>
      <c r="I97" s="818" t="s">
        <v>7419</v>
      </c>
      <c r="J97" s="818">
        <v>4</v>
      </c>
      <c r="K97" s="818">
        <v>5.2</v>
      </c>
    </row>
    <row r="98" spans="1:11" ht="15" x14ac:dyDescent="0.2">
      <c r="A98" s="817">
        <v>83</v>
      </c>
      <c r="B98" s="818" t="s">
        <v>7420</v>
      </c>
      <c r="C98" s="819" t="s">
        <v>7421</v>
      </c>
      <c r="D98" s="818" t="s">
        <v>7422</v>
      </c>
      <c r="E98" s="818" t="s">
        <v>7398</v>
      </c>
      <c r="F98" s="818" t="s">
        <v>7127</v>
      </c>
      <c r="G98" s="817" t="s">
        <v>59</v>
      </c>
      <c r="H98" s="818" t="s">
        <v>7062</v>
      </c>
      <c r="I98" s="818" t="s">
        <v>7423</v>
      </c>
      <c r="J98" s="818">
        <v>4</v>
      </c>
      <c r="K98" s="818">
        <v>5</v>
      </c>
    </row>
    <row r="99" spans="1:11" ht="15" x14ac:dyDescent="0.2">
      <c r="A99" s="817">
        <v>84</v>
      </c>
      <c r="B99" s="818" t="s">
        <v>7424</v>
      </c>
      <c r="C99" s="819" t="s">
        <v>7425</v>
      </c>
      <c r="D99" s="818" t="s">
        <v>7426</v>
      </c>
      <c r="E99" s="818" t="s">
        <v>7398</v>
      </c>
      <c r="F99" s="818" t="s">
        <v>7127</v>
      </c>
      <c r="G99" s="817" t="s">
        <v>59</v>
      </c>
      <c r="H99" s="818" t="s">
        <v>7062</v>
      </c>
      <c r="I99" s="818" t="s">
        <v>7427</v>
      </c>
      <c r="J99" s="818">
        <v>2.2999999999999998</v>
      </c>
      <c r="K99" s="818">
        <v>3.3</v>
      </c>
    </row>
  </sheetData>
  <mergeCells count="20">
    <mergeCell ref="A1:K1"/>
    <mergeCell ref="A2:K2"/>
    <mergeCell ref="I12:I13"/>
    <mergeCell ref="J12:J13"/>
    <mergeCell ref="K12:K13"/>
    <mergeCell ref="A12:A13"/>
    <mergeCell ref="B12:B13"/>
    <mergeCell ref="C12:C13"/>
    <mergeCell ref="D12:D13"/>
    <mergeCell ref="E12:E13"/>
    <mergeCell ref="F12:F13"/>
    <mergeCell ref="J15:J16"/>
    <mergeCell ref="K15:K16"/>
    <mergeCell ref="F15:F16"/>
    <mergeCell ref="I15:I16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I6" sqref="I6"/>
    </sheetView>
  </sheetViews>
  <sheetFormatPr defaultRowHeight="12.75" x14ac:dyDescent="0.2"/>
  <cols>
    <col min="1" max="1" width="4.5703125" bestFit="1" customWidth="1"/>
    <col min="2" max="2" width="13.42578125" customWidth="1"/>
    <col min="3" max="3" width="18.28515625" customWidth="1"/>
    <col min="8" max="8" width="13.140625" customWidth="1"/>
    <col min="9" max="9" width="15.28515625" customWidth="1"/>
  </cols>
  <sheetData>
    <row r="1" spans="1:11" ht="16.5" x14ac:dyDescent="0.2">
      <c r="A1" s="1178" t="s">
        <v>7520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</row>
    <row r="2" spans="1:11" ht="15" x14ac:dyDescent="0.25">
      <c r="A2" s="1179" t="s">
        <v>7516</v>
      </c>
      <c r="B2" s="1179"/>
      <c r="C2" s="1179"/>
      <c r="D2" s="1179"/>
      <c r="E2" s="1179"/>
      <c r="F2" s="1179"/>
      <c r="G2" s="1179"/>
      <c r="H2" s="1179"/>
      <c r="I2" s="1179"/>
      <c r="J2" s="1179"/>
      <c r="K2" s="1179"/>
    </row>
    <row r="3" spans="1:11" ht="15" x14ac:dyDescent="0.25">
      <c r="A3" s="811"/>
      <c r="B3" s="811"/>
      <c r="C3" s="811"/>
      <c r="D3" s="811"/>
      <c r="E3" s="811"/>
      <c r="F3" s="811"/>
      <c r="G3" s="811"/>
      <c r="H3" s="811"/>
      <c r="I3" s="811"/>
      <c r="J3" s="811"/>
      <c r="K3" s="811"/>
    </row>
    <row r="4" spans="1:11" ht="57" x14ac:dyDescent="0.2">
      <c r="A4" s="812" t="s">
        <v>0</v>
      </c>
      <c r="B4" s="813" t="s">
        <v>7047</v>
      </c>
      <c r="C4" s="812" t="s">
        <v>7048</v>
      </c>
      <c r="D4" s="813" t="s">
        <v>7049</v>
      </c>
      <c r="E4" s="813" t="s">
        <v>7050</v>
      </c>
      <c r="F4" s="813" t="s">
        <v>7051</v>
      </c>
      <c r="G4" s="812" t="s">
        <v>5287</v>
      </c>
      <c r="H4" s="813" t="s">
        <v>7052</v>
      </c>
      <c r="I4" s="813" t="s">
        <v>7053</v>
      </c>
      <c r="J4" s="813" t="s">
        <v>7054</v>
      </c>
      <c r="K4" s="813" t="s">
        <v>7055</v>
      </c>
    </row>
    <row r="5" spans="1:11" ht="15" x14ac:dyDescent="0.2">
      <c r="A5" s="812" t="s">
        <v>94</v>
      </c>
      <c r="B5" s="813"/>
      <c r="C5" s="820" t="s">
        <v>7311</v>
      </c>
      <c r="D5" s="818"/>
      <c r="E5" s="818"/>
      <c r="F5" s="818"/>
      <c r="G5" s="817"/>
      <c r="H5" s="818"/>
      <c r="I5" s="818"/>
      <c r="J5" s="818"/>
      <c r="K5" s="818"/>
    </row>
    <row r="6" spans="1:11" ht="15" x14ac:dyDescent="0.2">
      <c r="A6" s="814" t="s">
        <v>7312</v>
      </c>
      <c r="B6" s="815"/>
      <c r="C6" s="816" t="s">
        <v>7313</v>
      </c>
      <c r="D6" s="818"/>
      <c r="E6" s="818"/>
      <c r="F6" s="818"/>
      <c r="G6" s="817"/>
      <c r="H6" s="818"/>
      <c r="I6" s="818"/>
      <c r="J6" s="818"/>
      <c r="K6" s="818"/>
    </row>
    <row r="7" spans="1:11" ht="30" x14ac:dyDescent="0.2">
      <c r="A7" s="817">
        <v>1</v>
      </c>
      <c r="B7" s="818" t="s">
        <v>7428</v>
      </c>
      <c r="C7" s="819" t="s">
        <v>7429</v>
      </c>
      <c r="D7" s="818" t="s">
        <v>7430</v>
      </c>
      <c r="E7" s="818" t="s">
        <v>7431</v>
      </c>
      <c r="F7" s="818" t="s">
        <v>7432</v>
      </c>
      <c r="G7" s="817" t="s">
        <v>30</v>
      </c>
      <c r="H7" s="818" t="s">
        <v>7079</v>
      </c>
      <c r="I7" s="818" t="s">
        <v>7433</v>
      </c>
      <c r="J7" s="818">
        <v>4.9000000000000004</v>
      </c>
      <c r="K7" s="818">
        <v>5.9</v>
      </c>
    </row>
    <row r="8" spans="1:11" ht="30" x14ac:dyDescent="0.2">
      <c r="A8" s="817">
        <v>2</v>
      </c>
      <c r="B8" s="818" t="s">
        <v>7434</v>
      </c>
      <c r="C8" s="819" t="s">
        <v>7435</v>
      </c>
      <c r="D8" s="818" t="s">
        <v>7436</v>
      </c>
      <c r="E8" s="818" t="s">
        <v>7317</v>
      </c>
      <c r="F8" s="818" t="s">
        <v>83</v>
      </c>
      <c r="G8" s="817" t="s">
        <v>30</v>
      </c>
      <c r="H8" s="818" t="s">
        <v>7079</v>
      </c>
      <c r="I8" s="818" t="s">
        <v>7337</v>
      </c>
      <c r="J8" s="818">
        <v>5</v>
      </c>
      <c r="K8" s="818">
        <v>6.4</v>
      </c>
    </row>
    <row r="9" spans="1:11" ht="30" x14ac:dyDescent="0.2">
      <c r="A9" s="817">
        <v>3</v>
      </c>
      <c r="B9" s="818" t="s">
        <v>7437</v>
      </c>
      <c r="C9" s="819" t="s">
        <v>7438</v>
      </c>
      <c r="D9" s="818" t="s">
        <v>7439</v>
      </c>
      <c r="E9" s="818" t="s">
        <v>7317</v>
      </c>
      <c r="F9" s="818" t="s">
        <v>83</v>
      </c>
      <c r="G9" s="817" t="s">
        <v>30</v>
      </c>
      <c r="H9" s="818" t="s">
        <v>7079</v>
      </c>
      <c r="I9" s="818" t="s">
        <v>7337</v>
      </c>
      <c r="J9" s="818">
        <v>3.2</v>
      </c>
      <c r="K9" s="818">
        <v>4.5999999999999996</v>
      </c>
    </row>
    <row r="10" spans="1:11" ht="30" x14ac:dyDescent="0.2">
      <c r="A10" s="817">
        <v>4</v>
      </c>
      <c r="B10" s="818" t="s">
        <v>7440</v>
      </c>
      <c r="C10" s="819" t="s">
        <v>7441</v>
      </c>
      <c r="D10" s="818" t="s">
        <v>7442</v>
      </c>
      <c r="E10" s="818" t="s">
        <v>7317</v>
      </c>
      <c r="F10" s="818" t="s">
        <v>83</v>
      </c>
      <c r="G10" s="817" t="s">
        <v>30</v>
      </c>
      <c r="H10" s="818" t="s">
        <v>7079</v>
      </c>
      <c r="I10" s="818" t="s">
        <v>7337</v>
      </c>
      <c r="J10" s="818">
        <v>3</v>
      </c>
      <c r="K10" s="818">
        <v>4.4000000000000004</v>
      </c>
    </row>
    <row r="11" spans="1:11" ht="30" x14ac:dyDescent="0.2">
      <c r="A11" s="817">
        <v>5</v>
      </c>
      <c r="B11" s="818" t="s">
        <v>7443</v>
      </c>
      <c r="C11" s="819" t="s">
        <v>7444</v>
      </c>
      <c r="D11" s="818" t="s">
        <v>7316</v>
      </c>
      <c r="E11" s="818" t="s">
        <v>7335</v>
      </c>
      <c r="F11" s="818" t="s">
        <v>710</v>
      </c>
      <c r="G11" s="817" t="s">
        <v>30</v>
      </c>
      <c r="H11" s="818" t="s">
        <v>7079</v>
      </c>
      <c r="I11" s="818" t="s">
        <v>7445</v>
      </c>
      <c r="J11" s="818">
        <v>3.7</v>
      </c>
      <c r="K11" s="818">
        <v>4.9000000000000004</v>
      </c>
    </row>
    <row r="12" spans="1:11" ht="45" x14ac:dyDescent="0.2">
      <c r="A12" s="817">
        <v>6</v>
      </c>
      <c r="B12" s="818" t="s">
        <v>7446</v>
      </c>
      <c r="C12" s="819" t="s">
        <v>7447</v>
      </c>
      <c r="D12" s="818" t="s">
        <v>7448</v>
      </c>
      <c r="E12" s="818" t="s">
        <v>7341</v>
      </c>
      <c r="F12" s="818" t="s">
        <v>7096</v>
      </c>
      <c r="G12" s="817" t="s">
        <v>30</v>
      </c>
      <c r="H12" s="818" t="s">
        <v>7079</v>
      </c>
      <c r="I12" s="818" t="s">
        <v>7449</v>
      </c>
      <c r="J12" s="818">
        <v>3.45</v>
      </c>
      <c r="K12" s="818">
        <v>4.8499999999999996</v>
      </c>
    </row>
    <row r="13" spans="1:11" ht="45" x14ac:dyDescent="0.2">
      <c r="A13" s="817">
        <v>7</v>
      </c>
      <c r="B13" s="818" t="s">
        <v>7450</v>
      </c>
      <c r="C13" s="819" t="s">
        <v>7451</v>
      </c>
      <c r="D13" s="818" t="s">
        <v>7452</v>
      </c>
      <c r="E13" s="818" t="s">
        <v>7341</v>
      </c>
      <c r="F13" s="818" t="s">
        <v>7096</v>
      </c>
      <c r="G13" s="817" t="s">
        <v>30</v>
      </c>
      <c r="H13" s="818" t="s">
        <v>7079</v>
      </c>
      <c r="I13" s="818" t="s">
        <v>7453</v>
      </c>
      <c r="J13" s="818">
        <v>2.4</v>
      </c>
      <c r="K13" s="818">
        <v>4.2</v>
      </c>
    </row>
    <row r="14" spans="1:11" ht="30" x14ac:dyDescent="0.2">
      <c r="A14" s="817">
        <v>8</v>
      </c>
      <c r="B14" s="818" t="s">
        <v>7454</v>
      </c>
      <c r="C14" s="819" t="s">
        <v>7455</v>
      </c>
      <c r="D14" s="818" t="s">
        <v>7456</v>
      </c>
      <c r="E14" s="818" t="s">
        <v>7354</v>
      </c>
      <c r="F14" s="818" t="s">
        <v>7096</v>
      </c>
      <c r="G14" s="817" t="s">
        <v>59</v>
      </c>
      <c r="H14" s="818" t="s">
        <v>7079</v>
      </c>
      <c r="I14" s="818" t="s">
        <v>7457</v>
      </c>
      <c r="J14" s="818">
        <v>-1</v>
      </c>
      <c r="K14" s="818">
        <v>0.4</v>
      </c>
    </row>
    <row r="15" spans="1:11" ht="30" x14ac:dyDescent="0.2">
      <c r="A15" s="817">
        <v>9</v>
      </c>
      <c r="B15" s="818" t="s">
        <v>7458</v>
      </c>
      <c r="C15" s="819" t="s">
        <v>7459</v>
      </c>
      <c r="D15" s="818" t="s">
        <v>7460</v>
      </c>
      <c r="E15" s="818" t="s">
        <v>7354</v>
      </c>
      <c r="F15" s="818" t="s">
        <v>7096</v>
      </c>
      <c r="G15" s="817" t="s">
        <v>7118</v>
      </c>
      <c r="H15" s="818" t="s">
        <v>7079</v>
      </c>
      <c r="I15" s="818" t="s">
        <v>7461</v>
      </c>
      <c r="J15" s="818">
        <v>3.4</v>
      </c>
      <c r="K15" s="818">
        <v>4.3</v>
      </c>
    </row>
    <row r="16" spans="1:11" ht="15" x14ac:dyDescent="0.2">
      <c r="A16" s="814" t="s">
        <v>7356</v>
      </c>
      <c r="B16" s="815"/>
      <c r="C16" s="816" t="s">
        <v>7357</v>
      </c>
      <c r="D16" s="818"/>
      <c r="E16" s="818"/>
      <c r="F16" s="818"/>
      <c r="G16" s="817"/>
      <c r="H16" s="818"/>
      <c r="I16" s="818"/>
      <c r="J16" s="818"/>
      <c r="K16" s="818"/>
    </row>
    <row r="17" spans="1:11" ht="15" x14ac:dyDescent="0.2">
      <c r="A17" s="814" t="s">
        <v>7386</v>
      </c>
      <c r="B17" s="815"/>
      <c r="C17" s="816" t="s">
        <v>7387</v>
      </c>
      <c r="D17" s="818"/>
      <c r="E17" s="818"/>
      <c r="F17" s="818"/>
      <c r="G17" s="817"/>
      <c r="H17" s="818"/>
      <c r="I17" s="818"/>
      <c r="J17" s="818"/>
      <c r="K17" s="818"/>
    </row>
    <row r="18" spans="1:11" ht="30" x14ac:dyDescent="0.2">
      <c r="A18" s="817">
        <v>10</v>
      </c>
      <c r="B18" s="818" t="s">
        <v>7462</v>
      </c>
      <c r="C18" s="819" t="s">
        <v>7463</v>
      </c>
      <c r="D18" s="818" t="s">
        <v>7464</v>
      </c>
      <c r="E18" s="818" t="s">
        <v>7391</v>
      </c>
      <c r="F18" s="818" t="s">
        <v>7196</v>
      </c>
      <c r="G18" s="817" t="s">
        <v>30</v>
      </c>
      <c r="H18" s="818" t="s">
        <v>7079</v>
      </c>
      <c r="I18" s="818" t="s">
        <v>7465</v>
      </c>
      <c r="J18" s="818">
        <v>3.7</v>
      </c>
      <c r="K18" s="818">
        <v>4.9000000000000004</v>
      </c>
    </row>
    <row r="19" spans="1:11" ht="30" x14ac:dyDescent="0.2">
      <c r="A19" s="817">
        <v>11</v>
      </c>
      <c r="B19" s="818" t="s">
        <v>7466</v>
      </c>
      <c r="C19" s="819" t="s">
        <v>7467</v>
      </c>
      <c r="D19" s="818" t="s">
        <v>7468</v>
      </c>
      <c r="E19" s="818" t="s">
        <v>7469</v>
      </c>
      <c r="F19" s="818" t="s">
        <v>7196</v>
      </c>
      <c r="G19" s="817" t="s">
        <v>30</v>
      </c>
      <c r="H19" s="818" t="s">
        <v>7079</v>
      </c>
      <c r="I19" s="818" t="s">
        <v>7470</v>
      </c>
      <c r="J19" s="818">
        <v>1.2</v>
      </c>
      <c r="K19" s="818">
        <v>2.1</v>
      </c>
    </row>
    <row r="20" spans="1:11" ht="30" x14ac:dyDescent="0.2">
      <c r="A20" s="817">
        <v>12</v>
      </c>
      <c r="B20" s="818" t="s">
        <v>7471</v>
      </c>
      <c r="C20" s="819" t="s">
        <v>7472</v>
      </c>
      <c r="D20" s="818" t="s">
        <v>7473</v>
      </c>
      <c r="E20" s="818" t="s">
        <v>7469</v>
      </c>
      <c r="F20" s="818" t="s">
        <v>7196</v>
      </c>
      <c r="G20" s="817" t="s">
        <v>30</v>
      </c>
      <c r="H20" s="818" t="s">
        <v>7079</v>
      </c>
      <c r="I20" s="818" t="s">
        <v>7474</v>
      </c>
      <c r="J20" s="818">
        <v>2.2000000000000002</v>
      </c>
      <c r="K20" s="818">
        <v>3.7</v>
      </c>
    </row>
    <row r="21" spans="1:11" ht="30" x14ac:dyDescent="0.2">
      <c r="A21" s="817">
        <v>13</v>
      </c>
      <c r="B21" s="818" t="s">
        <v>7475</v>
      </c>
      <c r="C21" s="819" t="s">
        <v>7476</v>
      </c>
      <c r="D21" s="818" t="s">
        <v>7477</v>
      </c>
      <c r="E21" s="818" t="s">
        <v>7469</v>
      </c>
      <c r="F21" s="818" t="s">
        <v>7196</v>
      </c>
      <c r="G21" s="817" t="s">
        <v>30</v>
      </c>
      <c r="H21" s="818" t="s">
        <v>7079</v>
      </c>
      <c r="I21" s="818" t="s">
        <v>7478</v>
      </c>
      <c r="J21" s="818">
        <v>4.9000000000000004</v>
      </c>
      <c r="K21" s="818">
        <v>6.3</v>
      </c>
    </row>
    <row r="22" spans="1:11" ht="15" x14ac:dyDescent="0.2">
      <c r="A22" s="814" t="s">
        <v>7393</v>
      </c>
      <c r="B22" s="815"/>
      <c r="C22" s="816" t="s">
        <v>7394</v>
      </c>
      <c r="D22" s="818"/>
      <c r="E22" s="818"/>
      <c r="F22" s="818"/>
      <c r="G22" s="817"/>
      <c r="H22" s="818"/>
      <c r="I22" s="818"/>
      <c r="J22" s="818"/>
      <c r="K22" s="818"/>
    </row>
    <row r="23" spans="1:11" ht="30" x14ac:dyDescent="0.2">
      <c r="A23" s="817">
        <v>14</v>
      </c>
      <c r="B23" s="818" t="s">
        <v>7479</v>
      </c>
      <c r="C23" s="819" t="s">
        <v>7480</v>
      </c>
      <c r="D23" s="818" t="s">
        <v>7481</v>
      </c>
      <c r="E23" s="818" t="s">
        <v>7398</v>
      </c>
      <c r="F23" s="818" t="s">
        <v>7127</v>
      </c>
      <c r="G23" s="817" t="s">
        <v>30</v>
      </c>
      <c r="H23" s="818" t="s">
        <v>7079</v>
      </c>
      <c r="I23" s="818" t="s">
        <v>7482</v>
      </c>
      <c r="J23" s="818">
        <v>0.9</v>
      </c>
      <c r="K23" s="818">
        <v>2.9</v>
      </c>
    </row>
    <row r="24" spans="1:11" ht="30" x14ac:dyDescent="0.2">
      <c r="A24" s="817">
        <v>15</v>
      </c>
      <c r="B24" s="818" t="s">
        <v>7483</v>
      </c>
      <c r="C24" s="819" t="s">
        <v>7484</v>
      </c>
      <c r="D24" s="818" t="s">
        <v>7485</v>
      </c>
      <c r="E24" s="818" t="s">
        <v>7398</v>
      </c>
      <c r="F24" s="818" t="s">
        <v>7127</v>
      </c>
      <c r="G24" s="817" t="s">
        <v>30</v>
      </c>
      <c r="H24" s="818" t="s">
        <v>7079</v>
      </c>
      <c r="I24" s="818" t="s">
        <v>7486</v>
      </c>
      <c r="J24" s="818">
        <v>0.9</v>
      </c>
      <c r="K24" s="818">
        <v>3.2</v>
      </c>
    </row>
    <row r="25" spans="1:11" ht="30" x14ac:dyDescent="0.2">
      <c r="A25" s="817">
        <v>16</v>
      </c>
      <c r="B25" s="818" t="s">
        <v>7487</v>
      </c>
      <c r="C25" s="819" t="s">
        <v>7488</v>
      </c>
      <c r="D25" s="818" t="s">
        <v>7489</v>
      </c>
      <c r="E25" s="818" t="s">
        <v>7398</v>
      </c>
      <c r="F25" s="818" t="s">
        <v>7127</v>
      </c>
      <c r="G25" s="817" t="s">
        <v>30</v>
      </c>
      <c r="H25" s="818" t="s">
        <v>7079</v>
      </c>
      <c r="I25" s="818" t="s">
        <v>7490</v>
      </c>
      <c r="J25" s="818">
        <v>0.5</v>
      </c>
      <c r="K25" s="818">
        <v>2.1</v>
      </c>
    </row>
    <row r="26" spans="1:11" ht="30" x14ac:dyDescent="0.2">
      <c r="A26" s="817">
        <v>17</v>
      </c>
      <c r="B26" s="818" t="s">
        <v>7491</v>
      </c>
      <c r="C26" s="819" t="s">
        <v>7492</v>
      </c>
      <c r="D26" s="818" t="s">
        <v>7493</v>
      </c>
      <c r="E26" s="818" t="s">
        <v>7398</v>
      </c>
      <c r="F26" s="818" t="s">
        <v>7127</v>
      </c>
      <c r="G26" s="817" t="s">
        <v>30</v>
      </c>
      <c r="H26" s="818" t="s">
        <v>7079</v>
      </c>
      <c r="I26" s="818" t="s">
        <v>7494</v>
      </c>
      <c r="J26" s="818">
        <v>0.5</v>
      </c>
      <c r="K26" s="818">
        <v>1.5</v>
      </c>
    </row>
    <row r="27" spans="1:11" ht="30" x14ac:dyDescent="0.2">
      <c r="A27" s="817">
        <v>18</v>
      </c>
      <c r="B27" s="818" t="s">
        <v>7495</v>
      </c>
      <c r="C27" s="819" t="s">
        <v>7496</v>
      </c>
      <c r="D27" s="818" t="s">
        <v>7497</v>
      </c>
      <c r="E27" s="818" t="s">
        <v>7398</v>
      </c>
      <c r="F27" s="818" t="s">
        <v>7127</v>
      </c>
      <c r="G27" s="817" t="s">
        <v>30</v>
      </c>
      <c r="H27" s="818" t="s">
        <v>7079</v>
      </c>
      <c r="I27" s="818" t="s">
        <v>7498</v>
      </c>
      <c r="J27" s="818">
        <v>0.7</v>
      </c>
      <c r="K27" s="818">
        <v>1.9</v>
      </c>
    </row>
    <row r="28" spans="1:11" ht="30" x14ac:dyDescent="0.2">
      <c r="A28" s="817">
        <v>19</v>
      </c>
      <c r="B28" s="818" t="s">
        <v>7499</v>
      </c>
      <c r="C28" s="819" t="s">
        <v>7500</v>
      </c>
      <c r="D28" s="818" t="s">
        <v>7501</v>
      </c>
      <c r="E28" s="818" t="s">
        <v>7398</v>
      </c>
      <c r="F28" s="818" t="s">
        <v>7127</v>
      </c>
      <c r="G28" s="817" t="s">
        <v>30</v>
      </c>
      <c r="H28" s="818" t="s">
        <v>7079</v>
      </c>
      <c r="I28" s="818" t="s">
        <v>7502</v>
      </c>
      <c r="J28" s="818">
        <v>0.7</v>
      </c>
      <c r="K28" s="818">
        <v>1.7</v>
      </c>
    </row>
    <row r="29" spans="1:11" ht="30" x14ac:dyDescent="0.2">
      <c r="A29" s="817">
        <v>20</v>
      </c>
      <c r="B29" s="818" t="s">
        <v>7503</v>
      </c>
      <c r="C29" s="819" t="s">
        <v>7504</v>
      </c>
      <c r="D29" s="818" t="s">
        <v>7505</v>
      </c>
      <c r="E29" s="818" t="s">
        <v>7398</v>
      </c>
      <c r="F29" s="818" t="s">
        <v>7127</v>
      </c>
      <c r="G29" s="817" t="s">
        <v>30</v>
      </c>
      <c r="H29" s="818" t="s">
        <v>7079</v>
      </c>
      <c r="I29" s="818" t="s">
        <v>7506</v>
      </c>
      <c r="J29" s="818">
        <v>-0.1</v>
      </c>
      <c r="K29" s="818">
        <v>1.7</v>
      </c>
    </row>
    <row r="30" spans="1:11" ht="30" x14ac:dyDescent="0.2">
      <c r="A30" s="817">
        <v>21</v>
      </c>
      <c r="B30" s="818" t="s">
        <v>7507</v>
      </c>
      <c r="C30" s="819" t="s">
        <v>7508</v>
      </c>
      <c r="D30" s="818" t="s">
        <v>7509</v>
      </c>
      <c r="E30" s="818" t="s">
        <v>7398</v>
      </c>
      <c r="F30" s="818" t="s">
        <v>7127</v>
      </c>
      <c r="G30" s="817" t="s">
        <v>30</v>
      </c>
      <c r="H30" s="818" t="s">
        <v>7079</v>
      </c>
      <c r="I30" s="818" t="s">
        <v>7510</v>
      </c>
      <c r="J30" s="818">
        <v>-0.1</v>
      </c>
      <c r="K30" s="818">
        <v>2.1</v>
      </c>
    </row>
    <row r="31" spans="1:11" ht="30" x14ac:dyDescent="0.2">
      <c r="A31" s="817">
        <v>22</v>
      </c>
      <c r="B31" s="818" t="s">
        <v>7511</v>
      </c>
      <c r="C31" s="819" t="s">
        <v>7512</v>
      </c>
      <c r="D31" s="818" t="s">
        <v>7513</v>
      </c>
      <c r="E31" s="818" t="s">
        <v>7398</v>
      </c>
      <c r="F31" s="818" t="s">
        <v>7127</v>
      </c>
      <c r="G31" s="817" t="s">
        <v>30</v>
      </c>
      <c r="H31" s="818" t="s">
        <v>7079</v>
      </c>
      <c r="I31" s="818" t="s">
        <v>7514</v>
      </c>
      <c r="J31" s="818">
        <v>0.9</v>
      </c>
      <c r="K31" s="818">
        <v>2.9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SGV</vt:lpstr>
      <vt:lpstr>TB UBND tỉnh</vt:lpstr>
      <vt:lpstr>Kênh BĐ UBND tỉnh</vt:lpstr>
      <vt:lpstr>Kênh NĐ UBND tỉnh</vt:lpstr>
      <vt:lpstr>Kênh tưới UBND huyện</vt:lpstr>
      <vt:lpstr>Kênh tiêu UBND huyện</vt:lpstr>
      <vt:lpstr>Cống dưới đê UBND tỉnh</vt:lpstr>
      <vt:lpstr>Cống dưới đê UBND huyện</vt:lpstr>
      <vt:lpstr>'Kênh BĐ UBND tỉnh'!Print_Area</vt:lpstr>
      <vt:lpstr>'TB UBND tỉnh'!Print_Area</vt:lpstr>
      <vt:lpstr>'Kênh BĐ UBND tỉnh'!Print_Titles</vt:lpstr>
      <vt:lpstr>'Kênh NĐ UBND tỉnh'!Print_Titles</vt:lpstr>
      <vt:lpstr>'Kênh tiêu UBND huyện'!Print_Titles</vt:lpstr>
      <vt:lpstr>'Kênh tưới UBND huyện'!Print_Titles</vt:lpstr>
      <vt:lpstr>'TB UBND tỉnh'!Print_Titles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Admin</cp:lastModifiedBy>
  <cp:lastPrinted>2024-02-05T08:14:41Z</cp:lastPrinted>
  <dcterms:created xsi:type="dcterms:W3CDTF">2016-02-29T01:49:19Z</dcterms:created>
  <dcterms:modified xsi:type="dcterms:W3CDTF">2024-07-03T06:50:35Z</dcterms:modified>
</cp:coreProperties>
</file>